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MS\2020\"/>
    </mc:Choice>
  </mc:AlternateContent>
  <bookViews>
    <workbookView xWindow="9636" yWindow="24" windowWidth="10524" windowHeight="9696" activeTab="1"/>
  </bookViews>
  <sheets>
    <sheet name="Instructions" sheetId="21" r:id="rId1"/>
    <sheet name="Data Entry Sheet" sheetId="1" r:id="rId2"/>
    <sheet name="Core Indicator Data Tables" sheetId="22" r:id="rId3"/>
    <sheet name="Participation by Gender" sheetId="11" r:id="rId4"/>
    <sheet name="Concentrators by Gender" sheetId="12" r:id="rId5"/>
    <sheet name="Chart 1S1 " sheetId="13" r:id="rId6"/>
    <sheet name="Chart 1S2" sheetId="14" r:id="rId7"/>
    <sheet name="Chart 2S1" sheetId="15" r:id="rId8"/>
    <sheet name="Chart 3S1" sheetId="16" r:id="rId9"/>
    <sheet name="Chart 4S1" sheetId="17" r:id="rId10"/>
    <sheet name="Chart 5S1" sheetId="18" r:id="rId11"/>
    <sheet name="Chart 6S1" sheetId="19" r:id="rId12"/>
    <sheet name="Chart 6S2" sheetId="20" r:id="rId13"/>
  </sheets>
  <calcPr calcId="162913"/>
</workbook>
</file>

<file path=xl/calcChain.xml><?xml version="1.0" encoding="utf-8"?>
<calcChain xmlns="http://schemas.openxmlformats.org/spreadsheetml/2006/main">
  <c r="S34" i="22" l="1"/>
  <c r="R34" i="22"/>
  <c r="Q34" i="22"/>
  <c r="P34" i="22"/>
  <c r="O34" i="22"/>
  <c r="N34" i="22"/>
  <c r="M34" i="22"/>
  <c r="L34" i="22"/>
  <c r="I34" i="22"/>
  <c r="H34" i="22"/>
  <c r="G34" i="22"/>
  <c r="F34" i="22"/>
  <c r="E34" i="22"/>
  <c r="D34" i="22"/>
  <c r="C34" i="22"/>
  <c r="B34" i="22"/>
  <c r="S32" i="22"/>
  <c r="R32" i="22"/>
  <c r="Q32" i="22"/>
  <c r="P32" i="22"/>
  <c r="O32" i="22"/>
  <c r="N32" i="22"/>
  <c r="M32" i="22"/>
  <c r="L32" i="22"/>
  <c r="I32" i="22"/>
  <c r="H32" i="22"/>
  <c r="G32" i="22"/>
  <c r="F32" i="22"/>
  <c r="E32" i="22"/>
  <c r="D32" i="22"/>
  <c r="C32" i="22"/>
  <c r="B32" i="22"/>
  <c r="S31" i="22"/>
  <c r="R31" i="22"/>
  <c r="Q31" i="22"/>
  <c r="P31" i="22"/>
  <c r="O31" i="22"/>
  <c r="N31" i="22"/>
  <c r="M31" i="22"/>
  <c r="L31" i="22"/>
  <c r="I31" i="22"/>
  <c r="H31" i="22"/>
  <c r="G31" i="22"/>
  <c r="F31" i="22"/>
  <c r="E31" i="22"/>
  <c r="D31" i="22"/>
  <c r="C31" i="22"/>
  <c r="B31" i="22"/>
  <c r="S30" i="22"/>
  <c r="R30" i="22"/>
  <c r="Q30" i="22"/>
  <c r="P30" i="22"/>
  <c r="O30" i="22"/>
  <c r="N30" i="22"/>
  <c r="M30" i="22"/>
  <c r="L30" i="22"/>
  <c r="I30" i="22"/>
  <c r="H30" i="22"/>
  <c r="G30" i="22"/>
  <c r="F30" i="22"/>
  <c r="E30" i="22"/>
  <c r="D30" i="22"/>
  <c r="C30" i="22"/>
  <c r="B30" i="22"/>
  <c r="S29" i="22"/>
  <c r="R29" i="22"/>
  <c r="Q29" i="22"/>
  <c r="P29" i="22"/>
  <c r="O29" i="22"/>
  <c r="N29" i="22"/>
  <c r="M29" i="22"/>
  <c r="L29" i="22"/>
  <c r="I29" i="22"/>
  <c r="H29" i="22"/>
  <c r="G29" i="22"/>
  <c r="F29" i="22"/>
  <c r="E29" i="22"/>
  <c r="D29" i="22"/>
  <c r="C29" i="22"/>
  <c r="B29" i="22"/>
  <c r="S25" i="22"/>
  <c r="R25" i="22"/>
  <c r="Q25" i="22"/>
  <c r="P25" i="22"/>
  <c r="O25" i="22"/>
  <c r="N25" i="22"/>
  <c r="M25" i="22"/>
  <c r="L25" i="22"/>
  <c r="I25" i="22"/>
  <c r="H25" i="22"/>
  <c r="G25" i="22"/>
  <c r="F25" i="22"/>
  <c r="E25" i="22"/>
  <c r="D25" i="22"/>
  <c r="C25" i="22"/>
  <c r="B25" i="22"/>
  <c r="S23" i="22"/>
  <c r="R23" i="22"/>
  <c r="Q23" i="22"/>
  <c r="P23" i="22"/>
  <c r="O23" i="22"/>
  <c r="N23" i="22"/>
  <c r="M23" i="22"/>
  <c r="L23" i="22"/>
  <c r="I23" i="22"/>
  <c r="H23" i="22"/>
  <c r="G23" i="22"/>
  <c r="F23" i="22"/>
  <c r="E23" i="22"/>
  <c r="D23" i="22"/>
  <c r="C23" i="22"/>
  <c r="B23" i="22"/>
  <c r="S22" i="22"/>
  <c r="R22" i="22"/>
  <c r="Q22" i="22"/>
  <c r="P22" i="22"/>
  <c r="O22" i="22"/>
  <c r="N22" i="22"/>
  <c r="M22" i="22"/>
  <c r="L22" i="22"/>
  <c r="I22" i="22"/>
  <c r="H22" i="22"/>
  <c r="G22" i="22"/>
  <c r="F22" i="22"/>
  <c r="E22" i="22"/>
  <c r="D22" i="22"/>
  <c r="C22" i="22"/>
  <c r="B22" i="22"/>
  <c r="S21" i="22"/>
  <c r="R21" i="22"/>
  <c r="Q21" i="22"/>
  <c r="P21" i="22"/>
  <c r="O21" i="22"/>
  <c r="N21" i="22"/>
  <c r="M21" i="22"/>
  <c r="L21" i="22"/>
  <c r="I21" i="22"/>
  <c r="H21" i="22"/>
  <c r="G21" i="22"/>
  <c r="F21" i="22"/>
  <c r="E21" i="22"/>
  <c r="D21" i="22"/>
  <c r="C21" i="22"/>
  <c r="B21" i="22"/>
  <c r="S20" i="22"/>
  <c r="R20" i="22"/>
  <c r="Q20" i="22"/>
  <c r="P20" i="22"/>
  <c r="O20" i="22"/>
  <c r="N20" i="22"/>
  <c r="M20" i="22"/>
  <c r="L20" i="22"/>
  <c r="I20" i="22"/>
  <c r="H20" i="22"/>
  <c r="G20" i="22"/>
  <c r="F20" i="22"/>
  <c r="E20" i="22"/>
  <c r="D20" i="22"/>
  <c r="C20" i="22"/>
  <c r="B20" i="22"/>
  <c r="S16" i="22"/>
  <c r="R16" i="22"/>
  <c r="Q16" i="22"/>
  <c r="P16" i="22"/>
  <c r="O16" i="22"/>
  <c r="N16" i="22"/>
  <c r="M16" i="22"/>
  <c r="L16" i="22"/>
  <c r="I16" i="22"/>
  <c r="H16" i="22"/>
  <c r="G16" i="22"/>
  <c r="F16" i="22"/>
  <c r="E16" i="22"/>
  <c r="D16" i="22"/>
  <c r="C16" i="22"/>
  <c r="B16" i="22"/>
  <c r="S14" i="22"/>
  <c r="R14" i="22"/>
  <c r="Q14" i="22"/>
  <c r="P14" i="22"/>
  <c r="O14" i="22"/>
  <c r="N14" i="22"/>
  <c r="M14" i="22"/>
  <c r="L14" i="22"/>
  <c r="F14" i="22"/>
  <c r="E14" i="22"/>
  <c r="D14" i="22"/>
  <c r="C14" i="22"/>
  <c r="B14" i="22"/>
  <c r="S13" i="22"/>
  <c r="R13" i="22"/>
  <c r="Q13" i="22"/>
  <c r="P13" i="22"/>
  <c r="O13" i="22"/>
  <c r="N13" i="22"/>
  <c r="M13" i="22"/>
  <c r="L13" i="22"/>
  <c r="F13" i="22"/>
  <c r="E13" i="22"/>
  <c r="D13" i="22"/>
  <c r="C13" i="22"/>
  <c r="B13" i="22"/>
  <c r="S12" i="22"/>
  <c r="R12" i="22"/>
  <c r="Q12" i="22"/>
  <c r="P12" i="22"/>
  <c r="O12" i="22"/>
  <c r="N12" i="22"/>
  <c r="M12" i="22"/>
  <c r="L12" i="22"/>
  <c r="F12" i="22"/>
  <c r="E12" i="22"/>
  <c r="D12" i="22"/>
  <c r="C12" i="22"/>
  <c r="B12" i="22"/>
  <c r="S11" i="22"/>
  <c r="R11" i="22"/>
  <c r="Q11" i="22"/>
  <c r="P11" i="22"/>
  <c r="O11" i="22"/>
  <c r="N11" i="22"/>
  <c r="M11" i="22"/>
  <c r="L11" i="22"/>
  <c r="F11" i="22"/>
  <c r="E11" i="22"/>
  <c r="D11" i="22"/>
  <c r="C11" i="22"/>
  <c r="B11" i="22"/>
  <c r="S7" i="22"/>
  <c r="R7" i="22"/>
  <c r="Q7" i="22"/>
  <c r="P7" i="22"/>
  <c r="O7" i="22"/>
  <c r="N7" i="22"/>
  <c r="M7" i="22"/>
  <c r="L7" i="22"/>
  <c r="I7" i="22"/>
  <c r="H7" i="22"/>
  <c r="G7" i="22"/>
  <c r="F7" i="22"/>
  <c r="E7" i="22"/>
  <c r="D7" i="22"/>
  <c r="C7" i="22"/>
  <c r="B7" i="22"/>
  <c r="S5" i="22"/>
  <c r="R5" i="22"/>
  <c r="Q5" i="22"/>
  <c r="P5" i="22"/>
  <c r="O5" i="22"/>
  <c r="N5" i="22"/>
  <c r="M5" i="22"/>
  <c r="L5" i="22"/>
  <c r="F5" i="22"/>
  <c r="E5" i="22"/>
  <c r="D5" i="22"/>
  <c r="C5" i="22"/>
  <c r="B5" i="22"/>
  <c r="S4" i="22"/>
  <c r="R4" i="22"/>
  <c r="Q4" i="22"/>
  <c r="P4" i="22"/>
  <c r="O4" i="22"/>
  <c r="N4" i="22"/>
  <c r="M4" i="22"/>
  <c r="L4" i="22"/>
  <c r="F4" i="22"/>
  <c r="E4" i="22"/>
  <c r="D4" i="22"/>
  <c r="C4" i="22"/>
  <c r="B4" i="22"/>
  <c r="S3" i="22"/>
  <c r="R3" i="22"/>
  <c r="Q3" i="22"/>
  <c r="P3" i="22"/>
  <c r="O3" i="22"/>
  <c r="N3" i="22"/>
  <c r="M3" i="22"/>
  <c r="L3" i="22"/>
  <c r="F3" i="22"/>
  <c r="E3" i="22"/>
  <c r="D3" i="22"/>
  <c r="C3" i="22"/>
  <c r="B3" i="22"/>
  <c r="S2" i="22"/>
  <c r="R2" i="22"/>
  <c r="Q2" i="22"/>
  <c r="P2" i="22"/>
  <c r="O2" i="22"/>
  <c r="N2" i="22"/>
  <c r="M2" i="22"/>
  <c r="L2" i="22"/>
  <c r="F2" i="22"/>
  <c r="E2" i="22"/>
  <c r="D2" i="22"/>
  <c r="C2" i="22"/>
  <c r="B2" i="22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</calcChain>
</file>

<file path=xl/sharedStrings.xml><?xml version="1.0" encoding="utf-8"?>
<sst xmlns="http://schemas.openxmlformats.org/spreadsheetml/2006/main" count="148" uniqueCount="77">
  <si>
    <t>District ALL</t>
  </si>
  <si>
    <t>Statewide ALL</t>
  </si>
  <si>
    <t>District MALE</t>
  </si>
  <si>
    <t>District FEMALE</t>
  </si>
  <si>
    <t>Statewide MALE</t>
  </si>
  <si>
    <t>Statewide FEMALE</t>
  </si>
  <si>
    <t>Target baseline</t>
  </si>
  <si>
    <t>Actual level</t>
  </si>
  <si>
    <t>Actual vs Target</t>
  </si>
  <si>
    <t>Met90?</t>
  </si>
  <si>
    <t>1S1</t>
  </si>
  <si>
    <t>CONCENT.</t>
  </si>
  <si>
    <t>PART</t>
  </si>
  <si>
    <t>1S2</t>
  </si>
  <si>
    <t>2S1</t>
  </si>
  <si>
    <t>3S1</t>
  </si>
  <si>
    <t>4S1</t>
  </si>
  <si>
    <t>5S1</t>
  </si>
  <si>
    <t>6S1</t>
  </si>
  <si>
    <t>6S2</t>
  </si>
  <si>
    <t>2012-2013 Performance</t>
  </si>
  <si>
    <t>2011-2012 Target</t>
  </si>
  <si>
    <t>2011-2012 Performance</t>
  </si>
  <si>
    <t>2012-2013 Target</t>
  </si>
  <si>
    <t>2013-2014 Performance</t>
  </si>
  <si>
    <t>2013-2014 Target</t>
  </si>
  <si>
    <t>USING THIS TEMPLATE</t>
  </si>
  <si>
    <r>
      <t xml:space="preserve">This template will autogenerate a </t>
    </r>
    <r>
      <rPr>
        <u/>
        <sz val="11"/>
        <color theme="1"/>
        <rFont val="Calibri"/>
        <family val="2"/>
        <scheme val="minor"/>
      </rPr>
      <t>data table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graphs</t>
    </r>
    <r>
      <rPr>
        <sz val="11"/>
        <color theme="1"/>
        <rFont val="Calibri"/>
        <family val="2"/>
        <scheme val="minor"/>
      </rPr>
      <t xml:space="preserve"> that display your district's Perkins performance data:</t>
    </r>
  </si>
  <si>
    <t>a.  Versus statewide data</t>
  </si>
  <si>
    <t>b.  Over time</t>
  </si>
  <si>
    <t>c.  Against expected levels of performance</t>
  </si>
  <si>
    <t>a.  To enter data for the most recent three (3) years:</t>
  </si>
  <si>
    <t>1.  Log in to the Perkins Portal.  If you do not know your district's login and password, contact your 
EED program manager for assistance.</t>
  </si>
  <si>
    <t>2.  Select "Accountability Reports" from the top menu bar</t>
  </si>
  <si>
    <t>3.  Select the hyperlink "Click here to view publicly available reports"</t>
  </si>
  <si>
    <t>4.  In the first drop-down menu, choose the most recent year</t>
  </si>
  <si>
    <t>5.  In the second drop-down menu, choose your district</t>
  </si>
  <si>
    <t>6.  Click "Get Report Values"</t>
  </si>
  <si>
    <r>
      <t xml:space="preserve">7.  Use your mouse to highlight the </t>
    </r>
    <r>
      <rPr>
        <b/>
        <u/>
        <sz val="11"/>
        <color theme="1"/>
        <rFont val="Calibri"/>
        <family val="2"/>
        <scheme val="minor"/>
      </rPr>
      <t>performance data</t>
    </r>
    <r>
      <rPr>
        <sz val="11"/>
        <color theme="1"/>
        <rFont val="Calibri"/>
        <family val="2"/>
        <scheme val="minor"/>
      </rPr>
      <t xml:space="preserve"> for a single year</t>
    </r>
  </si>
  <si>
    <t>8.  Copy using your mouse or "Ctrl+C"</t>
  </si>
  <si>
    <t>b.  To enter data more than 3 years old:</t>
  </si>
  <si>
    <t>1.  Click on "Accountability Reports" on the menu header</t>
  </si>
  <si>
    <t>2.  Select the appropriate school year in the first drop-down menu</t>
  </si>
  <si>
    <t>3.  Make sure the "District" radio button is selected</t>
  </si>
  <si>
    <t>5.  Click "Get Report(s)"</t>
  </si>
  <si>
    <t>4.  Select "Enrollment" and "CTE Populations" (Ctrl+left mouse)</t>
  </si>
  <si>
    <r>
      <t xml:space="preserve">6.  For </t>
    </r>
    <r>
      <rPr>
        <b/>
        <sz val="11"/>
        <color theme="1"/>
        <rFont val="Calibri"/>
        <family val="2"/>
        <scheme val="minor"/>
      </rPr>
      <t>participants</t>
    </r>
    <r>
      <rPr>
        <sz val="11"/>
        <color theme="1"/>
        <rFont val="Calibri"/>
        <family val="2"/>
        <scheme val="minor"/>
      </rPr>
      <t>, enter the number of male and female students noted in the column headed "Number of Secondary Students" in table 1</t>
    </r>
  </si>
  <si>
    <r>
      <t xml:space="preserve">6.  For </t>
    </r>
    <r>
      <rPr>
        <b/>
        <sz val="11"/>
        <color theme="1"/>
        <rFont val="Calibri"/>
        <family val="2"/>
        <scheme val="minor"/>
      </rPr>
      <t>concentrators</t>
    </r>
    <r>
      <rPr>
        <sz val="11"/>
        <color theme="1"/>
        <rFont val="Calibri"/>
        <family val="2"/>
        <scheme val="minor"/>
      </rPr>
      <t>, enter the number of male and female students noted in the "Total" column for "Current Year Concentrator" in table 2</t>
    </r>
  </si>
  <si>
    <t>All tables and graphs should now be updated and ready to print!</t>
  </si>
  <si>
    <t>2014-2015 Performance</t>
  </si>
  <si>
    <t>2014-2015 Target</t>
  </si>
  <si>
    <r>
      <t xml:space="preserve">On the "Data Entry Sheet" tab, only the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cells are editable. </t>
    </r>
  </si>
  <si>
    <r>
      <t xml:space="preserve">10.  Values will </t>
    </r>
    <r>
      <rPr>
        <b/>
        <i/>
        <sz val="11"/>
        <color theme="1"/>
        <rFont val="Calibri"/>
        <family val="2"/>
        <scheme val="minor"/>
      </rPr>
      <t>autocalculate</t>
    </r>
    <r>
      <rPr>
        <sz val="11"/>
        <color theme="1"/>
        <rFont val="Calibri"/>
        <family val="2"/>
        <scheme val="minor"/>
      </rPr>
      <t xml:space="preserve"> into the tab "Core Indicator Tables" and charts by tab.</t>
    </r>
  </si>
  <si>
    <t>2015-2016 Target</t>
  </si>
  <si>
    <t>2015-2016 Performance</t>
  </si>
  <si>
    <t>c.  To enter information into cells B19 to F20 (CTE Participant information):</t>
  </si>
  <si>
    <t>d.  To enter information into cells B29 to F30 (CTE Concentrator information):</t>
  </si>
  <si>
    <t>1.  In the same window, click the button at the top of the screen that says "Toggle Report Criteria"</t>
  </si>
  <si>
    <r>
      <t xml:space="preserve">2.  Select the school year </t>
    </r>
    <r>
      <rPr>
        <i/>
        <u/>
        <sz val="11"/>
        <color theme="1"/>
        <rFont val="Calibri"/>
        <family val="2"/>
        <scheme val="minor"/>
      </rPr>
      <t>three years prior to the current one</t>
    </r>
    <r>
      <rPr>
        <sz val="11"/>
        <color theme="1"/>
        <rFont val="Calibri"/>
        <family val="2"/>
        <scheme val="minor"/>
      </rPr>
      <t xml:space="preserve"> in the first drop-down menu</t>
    </r>
  </si>
  <si>
    <t>3.  Make sure the your district is selected in the second drop down menu</t>
  </si>
  <si>
    <t xml:space="preserve">4.  Click the "Get Report Values" button </t>
  </si>
  <si>
    <t>5.  Use your mouse to highlight the performance data for a single year</t>
  </si>
  <si>
    <t>6.  Copy using your mouse or "Ctrl+C"</t>
  </si>
  <si>
    <r>
      <t xml:space="preserve">9.  Paste (Ctrl+V) the information for </t>
    </r>
    <r>
      <rPr>
        <b/>
        <sz val="11"/>
        <color theme="1"/>
        <rFont val="Calibri"/>
        <family val="2"/>
        <scheme val="minor"/>
      </rPr>
      <t>each year</t>
    </r>
    <r>
      <rPr>
        <sz val="11"/>
        <color theme="1"/>
        <rFont val="Calibri"/>
        <family val="2"/>
        <scheme val="minor"/>
      </rPr>
      <t xml:space="preserve"> into the appropriate blue cells on the Data Entry Sheet tab.  (Rows 3, 5, &amp; 7.)  </t>
    </r>
    <r>
      <rPr>
        <u/>
        <sz val="11"/>
        <color theme="1"/>
        <rFont val="Calibri"/>
        <family val="2"/>
        <scheme val="minor"/>
      </rPr>
      <t>These are in the same order as the web report!</t>
    </r>
  </si>
  <si>
    <r>
      <t xml:space="preserve">7.  Paste (Ctrl+V) the information for </t>
    </r>
    <r>
      <rPr>
        <b/>
        <sz val="11"/>
        <color theme="1"/>
        <rFont val="Calibri"/>
        <family val="2"/>
        <scheme val="minor"/>
      </rPr>
      <t>each year</t>
    </r>
    <r>
      <rPr>
        <sz val="11"/>
        <color theme="1"/>
        <rFont val="Calibri"/>
        <family val="2"/>
        <scheme val="minor"/>
      </rPr>
      <t xml:space="preserve"> into the appropriate blue cells on the Data Entry Sheet tab.  (Rows 9 &amp; 11.)  </t>
    </r>
    <r>
      <rPr>
        <u/>
        <sz val="11"/>
        <color theme="1"/>
        <rFont val="Calibri"/>
        <family val="2"/>
        <scheme val="minor"/>
      </rPr>
      <t>These are in the same order as the web report!</t>
    </r>
  </si>
  <si>
    <t>District Longitudinal Data Analaysis Workbook</t>
  </si>
  <si>
    <t>2016-2017 Target</t>
  </si>
  <si>
    <t>2016-2017 Performance</t>
  </si>
  <si>
    <t>N/A</t>
  </si>
  <si>
    <t>2017*</t>
  </si>
  <si>
    <t>2017-2018 Target</t>
  </si>
  <si>
    <t>2017-2018 Performance</t>
  </si>
  <si>
    <t>2018*</t>
  </si>
  <si>
    <r>
      <t xml:space="preserve">You may enter your district's performance data for the past </t>
    </r>
    <r>
      <rPr>
        <b/>
        <u/>
        <sz val="11"/>
        <color theme="1"/>
        <rFont val="Calibri"/>
        <family val="2"/>
        <scheme val="minor"/>
      </rPr>
      <t>eight (8)</t>
    </r>
    <r>
      <rPr>
        <sz val="11"/>
        <color theme="1"/>
        <rFont val="Calibri"/>
        <family val="2"/>
        <scheme val="minor"/>
      </rPr>
      <t xml:space="preserve"> years.  </t>
    </r>
  </si>
  <si>
    <t>2018-2019 Target</t>
  </si>
  <si>
    <t>2018-2019 Performance</t>
  </si>
  <si>
    <t>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</si>
</sst>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4" fillId="3" borderId="4" xfId="0" applyFont="1" applyFill="1" applyBorder="1" applyProtection="1"/>
    <xf numFmtId="0" fontId="4" fillId="4" borderId="9" xfId="0" applyFont="1" applyFill="1" applyBorder="1" applyProtection="1">
      <protection locked="0"/>
    </xf>
    <xf numFmtId="0" fontId="4" fillId="3" borderId="0" xfId="0" applyFont="1" applyFill="1" applyBorder="1" applyProtection="1"/>
    <xf numFmtId="10" fontId="4" fillId="3" borderId="0" xfId="0" applyNumberFormat="1" applyFont="1" applyFill="1" applyBorder="1" applyProtection="1"/>
    <xf numFmtId="0" fontId="4" fillId="3" borderId="6" xfId="0" applyFont="1" applyFill="1" applyBorder="1" applyProtection="1"/>
    <xf numFmtId="0" fontId="4" fillId="3" borderId="7" xfId="0" applyFont="1" applyFill="1" applyBorder="1" applyProtection="1"/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vertical="center"/>
    </xf>
    <xf numFmtId="0" fontId="3" fillId="2" borderId="10" xfId="0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Protection="1"/>
    <xf numFmtId="10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7" fillId="0" borderId="0" xfId="0" applyFont="1" applyFill="1" applyProtection="1"/>
    <xf numFmtId="0" fontId="1" fillId="0" borderId="0" xfId="0" applyFont="1" applyProtection="1"/>
    <xf numFmtId="0" fontId="4" fillId="3" borderId="0" xfId="0" applyFont="1" applyFill="1" applyProtection="1"/>
    <xf numFmtId="0" fontId="3" fillId="2" borderId="1" xfId="0" applyFont="1" applyFill="1" applyBorder="1" applyProtection="1"/>
    <xf numFmtId="10" fontId="4" fillId="3" borderId="5" xfId="0" applyNumberFormat="1" applyFont="1" applyFill="1" applyBorder="1" applyProtection="1"/>
    <xf numFmtId="0" fontId="7" fillId="0" borderId="0" xfId="0" applyFont="1" applyFill="1" applyBorder="1" applyProtection="1"/>
    <xf numFmtId="0" fontId="18" fillId="0" borderId="0" xfId="0" applyFont="1" applyFill="1" applyProtection="1"/>
    <xf numFmtId="0" fontId="18" fillId="0" borderId="0" xfId="0" applyFont="1" applyFill="1" applyBorder="1" applyProtection="1"/>
    <xf numFmtId="0" fontId="1" fillId="0" borderId="0" xfId="0" applyFont="1" applyFill="1" applyProtection="1"/>
    <xf numFmtId="10" fontId="4" fillId="3" borderId="8" xfId="0" applyNumberFormat="1" applyFont="1" applyFill="1" applyBorder="1" applyProtection="1"/>
    <xf numFmtId="0" fontId="18" fillId="4" borderId="1" xfId="0" applyFont="1" applyFill="1" applyBorder="1" applyProtection="1"/>
    <xf numFmtId="0" fontId="18" fillId="4" borderId="10" xfId="0" applyFont="1" applyFill="1" applyBorder="1" applyProtection="1"/>
    <xf numFmtId="10" fontId="18" fillId="4" borderId="10" xfId="0" applyNumberFormat="1" applyFont="1" applyFill="1" applyBorder="1" applyProtection="1">
      <protection locked="0"/>
    </xf>
    <xf numFmtId="0" fontId="6" fillId="4" borderId="12" xfId="0" applyFont="1" applyFill="1" applyBorder="1" applyAlignment="1" applyProtection="1">
      <alignment vertical="center"/>
    </xf>
    <xf numFmtId="0" fontId="6" fillId="4" borderId="14" xfId="0" applyFont="1" applyFill="1" applyBorder="1" applyAlignment="1" applyProtection="1">
      <alignment vertical="center"/>
    </xf>
    <xf numFmtId="0" fontId="7" fillId="0" borderId="1" xfId="0" applyFont="1" applyFill="1" applyBorder="1" applyProtection="1"/>
    <xf numFmtId="0" fontId="7" fillId="0" borderId="10" xfId="0" applyFont="1" applyFill="1" applyBorder="1" applyAlignment="1" applyProtection="1">
      <alignment horizontal="right"/>
    </xf>
    <xf numFmtId="10" fontId="7" fillId="0" borderId="10" xfId="0" applyNumberFormat="1" applyFont="1" applyFill="1" applyBorder="1" applyProtection="1"/>
    <xf numFmtId="0" fontId="7" fillId="0" borderId="10" xfId="0" applyFont="1" applyFill="1" applyBorder="1" applyProtection="1"/>
    <xf numFmtId="0" fontId="13" fillId="0" borderId="11" xfId="0" applyFont="1" applyFill="1" applyBorder="1" applyProtection="1"/>
    <xf numFmtId="10" fontId="13" fillId="0" borderId="10" xfId="0" applyNumberFormat="1" applyFont="1" applyFill="1" applyBorder="1" applyProtection="1"/>
    <xf numFmtId="0" fontId="5" fillId="0" borderId="13" xfId="0" applyFont="1" applyFill="1" applyBorder="1" applyAlignment="1" applyProtection="1">
      <alignment vertical="center"/>
    </xf>
    <xf numFmtId="10" fontId="5" fillId="0" borderId="10" xfId="0" applyNumberFormat="1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4" fillId="0" borderId="0" xfId="0" applyFo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10" fontId="4" fillId="3" borderId="0" xfId="0" applyNumberFormat="1" applyFont="1" applyFill="1" applyBorder="1" applyProtection="1">
      <protection locked="0"/>
    </xf>
    <xf numFmtId="10" fontId="4" fillId="3" borderId="5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0" fillId="0" borderId="0" xfId="0" applyProtection="1">
      <protection locked="0"/>
    </xf>
    <xf numFmtId="10" fontId="4" fillId="6" borderId="0" xfId="0" applyNumberFormat="1" applyFont="1" applyFill="1" applyBorder="1" applyProtection="1">
      <protection locked="0"/>
    </xf>
    <xf numFmtId="10" fontId="4" fillId="6" borderId="5" xfId="0" applyNumberFormat="1" applyFont="1" applyFill="1" applyBorder="1" applyProtection="1">
      <protection locked="0"/>
    </xf>
    <xf numFmtId="0" fontId="4" fillId="6" borderId="0" xfId="0" applyNumberFormat="1" applyFont="1" applyFill="1" applyBorder="1" applyProtection="1">
      <protection locked="0"/>
    </xf>
    <xf numFmtId="0" fontId="4" fillId="6" borderId="5" xfId="0" applyNumberFormat="1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19" fillId="0" borderId="0" xfId="0" applyFont="1" applyFill="1" applyProtection="1"/>
    <xf numFmtId="0" fontId="2" fillId="0" borderId="0" xfId="0" applyFont="1" applyFill="1" applyProtection="1"/>
    <xf numFmtId="0" fontId="17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10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District vs. Statewide CTE</a:t>
            </a:r>
            <a:r>
              <a:rPr lang="en-US" baseline="0"/>
              <a:t> Participation by Gender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 Sheet'!$J$25</c:f>
              <c:strCache>
                <c:ptCount val="1"/>
                <c:pt idx="0">
                  <c:v>District MALE</c:v>
                </c:pt>
              </c:strCache>
            </c:strRef>
          </c:tx>
          <c:spPr>
            <a:solidFill>
              <a:schemeClr val="accent5">
                <a:alpha val="80000"/>
              </a:schemeClr>
            </a:solidFill>
          </c:spPr>
          <c:invertIfNegative val="0"/>
          <c:cat>
            <c:numRef>
              <c:f>'Data Entry Sheet'!$K$24:$R$24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Sheet'!$K$25:$R$25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1-44C1-AFD1-697281CA46C9}"/>
            </c:ext>
          </c:extLst>
        </c:ser>
        <c:ser>
          <c:idx val="1"/>
          <c:order val="1"/>
          <c:tx>
            <c:strRef>
              <c:f>'Data Entry Sheet'!$J$26</c:f>
              <c:strCache>
                <c:ptCount val="1"/>
                <c:pt idx="0">
                  <c:v>District FEMALE</c:v>
                </c:pt>
              </c:strCache>
            </c:strRef>
          </c:tx>
          <c:spPr>
            <a:solidFill>
              <a:schemeClr val="bg2">
                <a:lumMod val="50000"/>
                <a:alpha val="80000"/>
              </a:schemeClr>
            </a:solidFill>
          </c:spPr>
          <c:invertIfNegative val="0"/>
          <c:cat>
            <c:numRef>
              <c:f>'Data Entry Sheet'!$K$24:$R$24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Sheet'!$K$26:$R$26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1-44C1-AFD1-697281CA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65312"/>
        <c:axId val="257564528"/>
      </c:barChart>
      <c:lineChart>
        <c:grouping val="standard"/>
        <c:varyColors val="0"/>
        <c:ser>
          <c:idx val="2"/>
          <c:order val="2"/>
          <c:tx>
            <c:strRef>
              <c:f>'Data Entry Sheet'!$J$27</c:f>
              <c:strCache>
                <c:ptCount val="1"/>
                <c:pt idx="0">
                  <c:v>Statewide MALE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'Data Entry Sheet'!$K$24:$R$24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Sheet'!$K$27:$R$27</c:f>
              <c:numCache>
                <c:formatCode>0.00%</c:formatCode>
                <c:ptCount val="8"/>
                <c:pt idx="0">
                  <c:v>0.56692669638434867</c:v>
                </c:pt>
                <c:pt idx="1">
                  <c:v>0.55477610961778012</c:v>
                </c:pt>
                <c:pt idx="2">
                  <c:v>0.563943955880161</c:v>
                </c:pt>
                <c:pt idx="3">
                  <c:v>0.56948706707584396</c:v>
                </c:pt>
                <c:pt idx="4">
                  <c:v>0.57679234843095406</c:v>
                </c:pt>
                <c:pt idx="5">
                  <c:v>0.57440935292684903</c:v>
                </c:pt>
                <c:pt idx="6">
                  <c:v>0.57228915662650603</c:v>
                </c:pt>
                <c:pt idx="7">
                  <c:v>0.56662645757941299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1-44C1-AFD1-697281CA46C9}"/>
            </c:ext>
          </c:extLst>
        </c:ser>
        <c:ser>
          <c:idx val="3"/>
          <c:order val="3"/>
          <c:tx>
            <c:strRef>
              <c:f>'Data Entry Sheet'!$J$28</c:f>
              <c:strCache>
                <c:ptCount val="1"/>
                <c:pt idx="0">
                  <c:v>Statewide FEMALE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B1-44C1-AFD1-697281CA46C9}"/>
              </c:ext>
            </c:extLst>
          </c:dPt>
          <c:cat>
            <c:numRef>
              <c:f>'Data Entry Sheet'!$K$24:$R$24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Sheet'!$K$28:$R$28</c:f>
              <c:numCache>
                <c:formatCode>0.00%</c:formatCode>
                <c:ptCount val="8"/>
                <c:pt idx="0">
                  <c:v>0.43307330361565133</c:v>
                </c:pt>
                <c:pt idx="1">
                  <c:v>0.44522389038221988</c:v>
                </c:pt>
                <c:pt idx="2">
                  <c:v>0.436056044119839</c:v>
                </c:pt>
                <c:pt idx="3">
                  <c:v>0.43051293292415604</c:v>
                </c:pt>
                <c:pt idx="4">
                  <c:v>0.42320765156904594</c:v>
                </c:pt>
                <c:pt idx="5">
                  <c:v>0.42559064707315092</c:v>
                </c:pt>
                <c:pt idx="6">
                  <c:v>0.42771084337349397</c:v>
                </c:pt>
                <c:pt idx="7">
                  <c:v>0.43337354242058707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B1-44C1-AFD1-697281CA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65312"/>
        <c:axId val="257564528"/>
      </c:lineChart>
      <c:catAx>
        <c:axId val="2575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7564528"/>
        <c:crosses val="autoZero"/>
        <c:auto val="1"/>
        <c:lblAlgn val="ctr"/>
        <c:lblOffset val="100"/>
        <c:noMultiLvlLbl val="0"/>
      </c:catAx>
      <c:valAx>
        <c:axId val="25756452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57565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Nontraditional</a:t>
            </a:r>
            <a:r>
              <a:rPr lang="en-US" baseline="0"/>
              <a:t> Completion Rate vs. Target Baseline over Time (6S2)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'Core Indicator Data Tables'!$K$30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Tables'!$L$28:$S$28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Tables'!$L$30:$S$30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D-414A-85B9-E1CC4133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82576"/>
        <c:axId val="261582968"/>
      </c:barChart>
      <c:lineChart>
        <c:grouping val="standard"/>
        <c:varyColors val="0"/>
        <c:ser>
          <c:idx val="1"/>
          <c:order val="0"/>
          <c:tx>
            <c:strRef>
              <c:f>'Core Indicator Data Tables'!$K$29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Tables'!$L$28:$S$28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Tables'!$L$29:$S$29</c:f>
              <c:numCache>
                <c:formatCode>0.00%</c:formatCode>
                <c:ptCount val="8"/>
                <c:pt idx="0">
                  <c:v>0.29299999999999998</c:v>
                </c:pt>
                <c:pt idx="1">
                  <c:v>0.28299999999999997</c:v>
                </c:pt>
                <c:pt idx="2">
                  <c:v>0.29299999999999998</c:v>
                </c:pt>
                <c:pt idx="3">
                  <c:v>0.29299999999999998</c:v>
                </c:pt>
                <c:pt idx="4">
                  <c:v>0.28299999999999997</c:v>
                </c:pt>
                <c:pt idx="5">
                  <c:v>0.28299999999999997</c:v>
                </c:pt>
                <c:pt idx="6">
                  <c:v>0.33</c:v>
                </c:pt>
                <c:pt idx="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D-414A-85B9-E1CC4133F5AE}"/>
            </c:ext>
          </c:extLst>
        </c:ser>
        <c:ser>
          <c:idx val="3"/>
          <c:order val="2"/>
          <c:tx>
            <c:strRef>
              <c:f>'Core Indicator Data Tables'!$K$31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Tables'!$L$28:$S$28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Tables'!$L$31:$S$31</c:f>
              <c:numCache>
                <c:formatCode>0.00%</c:formatCode>
                <c:ptCount val="8"/>
                <c:pt idx="0">
                  <c:v>0.26369999999999999</c:v>
                </c:pt>
                <c:pt idx="1">
                  <c:v>0.25469999999999998</c:v>
                </c:pt>
                <c:pt idx="2">
                  <c:v>0.26369999999999999</c:v>
                </c:pt>
                <c:pt idx="3">
                  <c:v>0.26369999999999999</c:v>
                </c:pt>
                <c:pt idx="4">
                  <c:v>0.25469999999999998</c:v>
                </c:pt>
                <c:pt idx="5">
                  <c:v>0.25469999999999998</c:v>
                </c:pt>
                <c:pt idx="6">
                  <c:v>0.29700000000000004</c:v>
                </c:pt>
                <c:pt idx="7">
                  <c:v>0.29700000000000004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D-414A-85B9-E1CC4133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2576"/>
        <c:axId val="261582968"/>
      </c:lineChart>
      <c:catAx>
        <c:axId val="2615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261582968"/>
        <c:crosses val="autoZero"/>
        <c:auto val="1"/>
        <c:lblAlgn val="ctr"/>
        <c:lblOffset val="100"/>
        <c:noMultiLvlLbl val="0"/>
      </c:catAx>
      <c:valAx>
        <c:axId val="26158296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  <a:r>
                  <a:rPr lang="en-US" baseline="0"/>
                  <a:t> NTS Completion</a:t>
                </a: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58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District</a:t>
            </a:r>
            <a:r>
              <a:rPr lang="en-US" baseline="0"/>
              <a:t> vs. Statewide CTE Concentrators by Gender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 Sheet'!$J$35</c:f>
              <c:strCache>
                <c:ptCount val="1"/>
                <c:pt idx="0">
                  <c:v>District MALE</c:v>
                </c:pt>
              </c:strCache>
            </c:strRef>
          </c:tx>
          <c:spPr>
            <a:solidFill>
              <a:schemeClr val="accent5">
                <a:alpha val="80000"/>
              </a:schemeClr>
            </a:solidFill>
          </c:spPr>
          <c:invertIfNegative val="0"/>
          <c:cat>
            <c:numRef>
              <c:f>'Data Entry Sheet'!$K$34:$R$34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Sheet'!$K$35:$R$35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8-4CD8-B824-FE055F933F4E}"/>
            </c:ext>
          </c:extLst>
        </c:ser>
        <c:ser>
          <c:idx val="1"/>
          <c:order val="1"/>
          <c:tx>
            <c:strRef>
              <c:f>'Data Entry Sheet'!$J$36</c:f>
              <c:strCache>
                <c:ptCount val="1"/>
                <c:pt idx="0">
                  <c:v>District FEMALE</c:v>
                </c:pt>
              </c:strCache>
            </c:strRef>
          </c:tx>
          <c:spPr>
            <a:solidFill>
              <a:schemeClr val="bg2">
                <a:lumMod val="50000"/>
                <a:alpha val="80000"/>
              </a:schemeClr>
            </a:solidFill>
          </c:spPr>
          <c:invertIfNegative val="0"/>
          <c:cat>
            <c:numRef>
              <c:f>'Data Entry Sheet'!$K$34:$R$34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Sheet'!$K$36:$R$36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8-4CD8-B824-FE055F93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73000"/>
        <c:axId val="195472608"/>
      </c:barChart>
      <c:lineChart>
        <c:grouping val="standard"/>
        <c:varyColors val="0"/>
        <c:ser>
          <c:idx val="2"/>
          <c:order val="2"/>
          <c:tx>
            <c:strRef>
              <c:f>'Data Entry Sheet'!$J$37</c:f>
              <c:strCache>
                <c:ptCount val="1"/>
                <c:pt idx="0">
                  <c:v>Statewide MALE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'Data Entry Sheet'!$K$34:$R$34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Sheet'!$K$37:$R$37</c:f>
              <c:numCache>
                <c:formatCode>0.00%</c:formatCode>
                <c:ptCount val="8"/>
                <c:pt idx="0">
                  <c:v>0.66938883034773444</c:v>
                </c:pt>
                <c:pt idx="1">
                  <c:v>0.67312348668280875</c:v>
                </c:pt>
                <c:pt idx="2">
                  <c:v>0.66410670978173003</c:v>
                </c:pt>
                <c:pt idx="3">
                  <c:v>0.61822222222222223</c:v>
                </c:pt>
                <c:pt idx="4">
                  <c:v>0.62084347120843475</c:v>
                </c:pt>
                <c:pt idx="5">
                  <c:v>0.61244635193133046</c:v>
                </c:pt>
                <c:pt idx="6">
                  <c:v>0.62438625204582654</c:v>
                </c:pt>
                <c:pt idx="7">
                  <c:v>0.61976047904191611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8-4CD8-B824-FE055F933F4E}"/>
            </c:ext>
          </c:extLst>
        </c:ser>
        <c:ser>
          <c:idx val="3"/>
          <c:order val="3"/>
          <c:tx>
            <c:strRef>
              <c:f>'Data Entry Sheet'!$J$38</c:f>
              <c:strCache>
                <c:ptCount val="1"/>
                <c:pt idx="0">
                  <c:v>Statewide FEMALE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'Data Entry Sheet'!$K$34:$R$34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Entry Sheet'!$K$38:$R$38</c:f>
              <c:numCache>
                <c:formatCode>0.00%</c:formatCode>
                <c:ptCount val="8"/>
                <c:pt idx="0">
                  <c:v>0.33061116965226556</c:v>
                </c:pt>
                <c:pt idx="1">
                  <c:v>0.32687651331719131</c:v>
                </c:pt>
                <c:pt idx="2">
                  <c:v>0.33589329021827002</c:v>
                </c:pt>
                <c:pt idx="3">
                  <c:v>0.38177777777777777</c:v>
                </c:pt>
                <c:pt idx="4">
                  <c:v>0.37915652879156531</c:v>
                </c:pt>
                <c:pt idx="5">
                  <c:v>0.38755364806866954</c:v>
                </c:pt>
                <c:pt idx="6">
                  <c:v>0.37561374795417346</c:v>
                </c:pt>
                <c:pt idx="7">
                  <c:v>0.38023952095808383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8-4CD8-B824-FE055F93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73000"/>
        <c:axId val="195472608"/>
      </c:lineChart>
      <c:catAx>
        <c:axId val="19547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472608"/>
        <c:crosses val="autoZero"/>
        <c:auto val="1"/>
        <c:lblAlgn val="ctr"/>
        <c:lblOffset val="100"/>
        <c:noMultiLvlLbl val="0"/>
      </c:catAx>
      <c:valAx>
        <c:axId val="1954726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95473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ELA Academic Skill vs. Target Basline over Time (1S1)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Tables'!$A$3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strRef>
              <c:f>'Core Indicator Data Tables'!$B$1:$I$1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Tables'!$B$3:$I$3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6-4B9F-A4AE-2678E0E1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25880"/>
        <c:axId val="261218856"/>
      </c:barChart>
      <c:lineChart>
        <c:grouping val="standard"/>
        <c:varyColors val="0"/>
        <c:ser>
          <c:idx val="1"/>
          <c:order val="1"/>
          <c:tx>
            <c:strRef>
              <c:f>'Core Indicator Data Tables'!$A$2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'Core Indicator Data Tables'!$B$1:$I$1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Tables'!$B$2:$F$2</c:f>
              <c:numCache>
                <c:formatCode>0.00%</c:formatCode>
                <c:ptCount val="5"/>
                <c:pt idx="0">
                  <c:v>0.82899999999999996</c:v>
                </c:pt>
                <c:pt idx="1">
                  <c:v>0.81799999999999995</c:v>
                </c:pt>
                <c:pt idx="2">
                  <c:v>0.80600000000000005</c:v>
                </c:pt>
                <c:pt idx="3">
                  <c:v>0.82199999999999995</c:v>
                </c:pt>
                <c:pt idx="4">
                  <c:v>0.82199999999999995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B9F-A4AE-2678E0E12C11}"/>
            </c:ext>
          </c:extLst>
        </c:ser>
        <c:ser>
          <c:idx val="0"/>
          <c:order val="2"/>
          <c:tx>
            <c:strRef>
              <c:f>'Core Indicator Data Tables'!$A$4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'Core Indicator Data Tables'!$B$1:$I$1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Tables'!$B$4:$H$4</c:f>
              <c:numCache>
                <c:formatCode>0.00%</c:formatCode>
                <c:ptCount val="7"/>
                <c:pt idx="0">
                  <c:v>0.74609999999999999</c:v>
                </c:pt>
                <c:pt idx="1">
                  <c:v>0.73619999999999997</c:v>
                </c:pt>
                <c:pt idx="2">
                  <c:v>0.72540000000000004</c:v>
                </c:pt>
                <c:pt idx="3">
                  <c:v>0.73980000000000001</c:v>
                </c:pt>
                <c:pt idx="4">
                  <c:v>0.73980000000000001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76-4B9F-A4AE-2678E0E1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25880"/>
        <c:axId val="261218856"/>
      </c:lineChart>
      <c:catAx>
        <c:axId val="25692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218856"/>
        <c:crosses val="autoZero"/>
        <c:auto val="1"/>
        <c:lblAlgn val="ctr"/>
        <c:lblOffset val="100"/>
        <c:noMultiLvlLbl val="0"/>
      </c:catAx>
      <c:valAx>
        <c:axId val="26121885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5692588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Mathematics Academic</a:t>
            </a:r>
            <a:r>
              <a:rPr lang="en-US" baseline="0"/>
              <a:t> Skill vs. Target Basline over Time (1S2)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Tables'!$A$12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strRef>
              <c:f>'Core Indicator Data Tables'!$B$10:$I$10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Tables'!$B$12:$I$12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7-4A58-9764-8C882C0B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19640"/>
        <c:axId val="261220032"/>
      </c:barChart>
      <c:lineChart>
        <c:grouping val="standard"/>
        <c:varyColors val="0"/>
        <c:ser>
          <c:idx val="1"/>
          <c:order val="1"/>
          <c:tx>
            <c:strRef>
              <c:f>'Core Indicator Data Tables'!$A$11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'Core Indicator Data Tables'!$B$10:$I$10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Tables'!$B$11:$I$11</c:f>
              <c:numCache>
                <c:formatCode>0.00%</c:formatCode>
                <c:ptCount val="8"/>
                <c:pt idx="0">
                  <c:v>0.82899999999999996</c:v>
                </c:pt>
                <c:pt idx="1">
                  <c:v>0.81799999999999995</c:v>
                </c:pt>
                <c:pt idx="2">
                  <c:v>0.80600000000000005</c:v>
                </c:pt>
                <c:pt idx="3">
                  <c:v>0.82199999999999995</c:v>
                </c:pt>
                <c:pt idx="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A58-9764-8C882C0B4D68}"/>
            </c:ext>
          </c:extLst>
        </c:ser>
        <c:ser>
          <c:idx val="0"/>
          <c:order val="2"/>
          <c:tx>
            <c:strRef>
              <c:f>'Core Indicator Data Tables'!$A$13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'Core Indicator Data Tables'!$B$10:$I$10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2017*</c:v>
                </c:pt>
                <c:pt idx="6">
                  <c:v>2018*</c:v>
                </c:pt>
                <c:pt idx="7">
                  <c:v>2019*</c:v>
                </c:pt>
              </c:strCache>
            </c:strRef>
          </c:cat>
          <c:val>
            <c:numRef>
              <c:f>'Core Indicator Data Tables'!$B$13:$I$13</c:f>
              <c:numCache>
                <c:formatCode>0.00%</c:formatCode>
                <c:ptCount val="8"/>
                <c:pt idx="0">
                  <c:v>0.74609999999999999</c:v>
                </c:pt>
                <c:pt idx="1">
                  <c:v>0.73619999999999997</c:v>
                </c:pt>
                <c:pt idx="2">
                  <c:v>0.72540000000000004</c:v>
                </c:pt>
                <c:pt idx="3">
                  <c:v>0.73980000000000001</c:v>
                </c:pt>
                <c:pt idx="4">
                  <c:v>0.64800000000000002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7-4A58-9764-8C882C0B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19640"/>
        <c:axId val="261220032"/>
      </c:lineChart>
      <c:catAx>
        <c:axId val="26121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220032"/>
        <c:crosses val="autoZero"/>
        <c:auto val="1"/>
        <c:lblAlgn val="ctr"/>
        <c:lblOffset val="100"/>
        <c:noMultiLvlLbl val="0"/>
      </c:catAx>
      <c:valAx>
        <c:axId val="26122003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1964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Technical Skill Attainment vs. Target Baseline over Time (2S1)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Tables'!$A$21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Tables'!$B$19:$I$19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Tables'!$B$21:$I$21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F-464B-B66A-FDD2CC09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22384"/>
        <c:axId val="260885776"/>
      </c:barChart>
      <c:lineChart>
        <c:grouping val="standard"/>
        <c:varyColors val="0"/>
        <c:ser>
          <c:idx val="1"/>
          <c:order val="1"/>
          <c:tx>
            <c:strRef>
              <c:f>'Core Indicator Data Tables'!$A$20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Tables'!$B$19:$E$19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'Core Indicator Data Tables'!$B$20:$I$20</c:f>
              <c:numCache>
                <c:formatCode>0.00%</c:formatCode>
                <c:ptCount val="8"/>
                <c:pt idx="0">
                  <c:v>0.67500000000000004</c:v>
                </c:pt>
                <c:pt idx="1">
                  <c:v>0.68</c:v>
                </c:pt>
                <c:pt idx="2">
                  <c:v>0.68500000000000005</c:v>
                </c:pt>
                <c:pt idx="3">
                  <c:v>0.69</c:v>
                </c:pt>
                <c:pt idx="4">
                  <c:v>0.91</c:v>
                </c:pt>
                <c:pt idx="5">
                  <c:v>0.91</c:v>
                </c:pt>
                <c:pt idx="6">
                  <c:v>0.90700000000000003</c:v>
                </c:pt>
                <c:pt idx="7">
                  <c:v>0.90700000000000003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64B-B66A-FDD2CC099BFA}"/>
            </c:ext>
          </c:extLst>
        </c:ser>
        <c:ser>
          <c:idx val="3"/>
          <c:order val="2"/>
          <c:tx>
            <c:strRef>
              <c:f>'Core Indicator Data Tables'!$A$22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Tables'!$B$19:$E$19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'Core Indicator Data Tables'!$B$22:$I$22</c:f>
              <c:numCache>
                <c:formatCode>0.00%</c:formatCode>
                <c:ptCount val="8"/>
                <c:pt idx="0">
                  <c:v>0.60750000000000004</c:v>
                </c:pt>
                <c:pt idx="1">
                  <c:v>0.6120000000000001</c:v>
                </c:pt>
                <c:pt idx="2">
                  <c:v>0.61650000000000005</c:v>
                </c:pt>
                <c:pt idx="3">
                  <c:v>0.621</c:v>
                </c:pt>
                <c:pt idx="4">
                  <c:v>0.81900000000000006</c:v>
                </c:pt>
                <c:pt idx="5">
                  <c:v>0.81900000000000006</c:v>
                </c:pt>
                <c:pt idx="6">
                  <c:v>0.81630000000000003</c:v>
                </c:pt>
                <c:pt idx="7">
                  <c:v>0.81630000000000003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F-464B-B66A-FDD2CC09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22384"/>
        <c:axId val="260885776"/>
      </c:lineChart>
      <c:catAx>
        <c:axId val="2612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5776"/>
        <c:crosses val="autoZero"/>
        <c:auto val="1"/>
        <c:lblAlgn val="ctr"/>
        <c:lblOffset val="100"/>
        <c:noMultiLvlLbl val="0"/>
      </c:catAx>
      <c:valAx>
        <c:axId val="26088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22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High School Completion vs. Target Baseline over</a:t>
            </a:r>
            <a:r>
              <a:rPr lang="en-US" baseline="0"/>
              <a:t> Time (3S1)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Tables'!$A$30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Tables'!$B$28:$I$28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Tables'!$B$30:$I$30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0-4DCF-8BF5-AC3E9303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6952"/>
        <c:axId val="260887344"/>
      </c:barChart>
      <c:lineChart>
        <c:grouping val="standard"/>
        <c:varyColors val="0"/>
        <c:ser>
          <c:idx val="1"/>
          <c:order val="1"/>
          <c:tx>
            <c:strRef>
              <c:f>'Core Indicator Data Tables'!$A$29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Tables'!$B$28:$H$28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Tables'!$B$29:$I$29</c:f>
              <c:numCache>
                <c:formatCode>0.00%</c:formatCode>
                <c:ptCount val="8"/>
                <c:pt idx="0">
                  <c:v>0.92700000000000005</c:v>
                </c:pt>
                <c:pt idx="1">
                  <c:v>0.93200000000000005</c:v>
                </c:pt>
                <c:pt idx="2">
                  <c:v>0.91</c:v>
                </c:pt>
                <c:pt idx="3">
                  <c:v>0.91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0-4DCF-8BF5-AC3E93039268}"/>
            </c:ext>
          </c:extLst>
        </c:ser>
        <c:ser>
          <c:idx val="3"/>
          <c:order val="2"/>
          <c:tx>
            <c:strRef>
              <c:f>'Core Indicator Data Tables'!$A$31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Tables'!$B$28:$H$28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Tables'!$B$31:$I$31</c:f>
              <c:numCache>
                <c:formatCode>0.00%</c:formatCode>
                <c:ptCount val="8"/>
                <c:pt idx="0">
                  <c:v>0.83430000000000004</c:v>
                </c:pt>
                <c:pt idx="1">
                  <c:v>0.8388000000000001</c:v>
                </c:pt>
                <c:pt idx="2">
                  <c:v>0.81900000000000006</c:v>
                </c:pt>
                <c:pt idx="3">
                  <c:v>0.81900000000000006</c:v>
                </c:pt>
                <c:pt idx="4">
                  <c:v>0.77400000000000002</c:v>
                </c:pt>
                <c:pt idx="5">
                  <c:v>0.77400000000000002</c:v>
                </c:pt>
                <c:pt idx="6">
                  <c:v>0.77400000000000002</c:v>
                </c:pt>
                <c:pt idx="7">
                  <c:v>0.81900000000000006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0-4DCF-8BF5-AC3E9303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6952"/>
        <c:axId val="260887344"/>
      </c:lineChart>
      <c:catAx>
        <c:axId val="26088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7344"/>
        <c:crosses val="autoZero"/>
        <c:auto val="1"/>
        <c:lblAlgn val="ctr"/>
        <c:lblOffset val="100"/>
        <c:noMultiLvlLbl val="0"/>
      </c:catAx>
      <c:valAx>
        <c:axId val="26088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Completed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0886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Graduation Rate vs. Target Basline over Time (4S1)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Tables'!$K$3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Tables'!$L$1:$S$1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Tables'!$L$3:$S$3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8-4944-AE7A-25A8C29D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21992"/>
        <c:axId val="261221600"/>
      </c:barChart>
      <c:lineChart>
        <c:grouping val="standard"/>
        <c:varyColors val="0"/>
        <c:ser>
          <c:idx val="3"/>
          <c:order val="1"/>
          <c:tx>
            <c:strRef>
              <c:f>'Core Indicator Data Tables'!$K$4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Tables'!$L$1:$R$1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Tables'!$L$4:$S$4</c:f>
              <c:numCache>
                <c:formatCode>0.00%</c:formatCode>
                <c:ptCount val="8"/>
                <c:pt idx="0">
                  <c:v>0.76500000000000001</c:v>
                </c:pt>
                <c:pt idx="1">
                  <c:v>0.76500000000000001</c:v>
                </c:pt>
                <c:pt idx="2">
                  <c:v>0.76500000000000001</c:v>
                </c:pt>
                <c:pt idx="3">
                  <c:v>0.72000000000000008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8-4944-AE7A-25A8C29D38D7}"/>
            </c:ext>
          </c:extLst>
        </c:ser>
        <c:ser>
          <c:idx val="1"/>
          <c:order val="2"/>
          <c:tx>
            <c:strRef>
              <c:f>'Core Indicator Data Tables'!$K$2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Tables'!$L$1:$R$1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Tables'!$L$2:$S$2</c:f>
              <c:numCache>
                <c:formatCode>0.00%</c:formatCode>
                <c:ptCount val="8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944-AE7A-25A8C29D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21992"/>
        <c:axId val="261221600"/>
      </c:lineChart>
      <c:catAx>
        <c:axId val="26122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261221600"/>
        <c:crosses val="autoZero"/>
        <c:auto val="1"/>
        <c:lblAlgn val="ctr"/>
        <c:lblOffset val="100"/>
        <c:noMultiLvlLbl val="0"/>
      </c:catAx>
      <c:valAx>
        <c:axId val="26122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Graduation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2199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Student Placement vs. Target Baseline over Time (5S1)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Tables'!$K$12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Tables'!$L$10:$S$10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Tables'!$L$12:$S$12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7-44AD-A60B-4D1AD5A8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6560"/>
        <c:axId val="260888128"/>
      </c:barChart>
      <c:lineChart>
        <c:grouping val="standard"/>
        <c:varyColors val="0"/>
        <c:ser>
          <c:idx val="1"/>
          <c:order val="1"/>
          <c:tx>
            <c:strRef>
              <c:f>'Core Indicator Data Tables'!$K$11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Tables'!$L$10:$R$10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Tables'!$L$11:$S$11</c:f>
              <c:numCache>
                <c:formatCode>0.00%</c:formatCode>
                <c:ptCount val="8"/>
                <c:pt idx="0">
                  <c:v>0.88300000000000001</c:v>
                </c:pt>
                <c:pt idx="1">
                  <c:v>0.88600000000000001</c:v>
                </c:pt>
                <c:pt idx="2">
                  <c:v>0.85499999999999998</c:v>
                </c:pt>
                <c:pt idx="3">
                  <c:v>0.85499999999999998</c:v>
                </c:pt>
                <c:pt idx="4">
                  <c:v>0.80500000000000005</c:v>
                </c:pt>
                <c:pt idx="5">
                  <c:v>0.80500000000000005</c:v>
                </c:pt>
                <c:pt idx="6">
                  <c:v>0.81</c:v>
                </c:pt>
                <c:pt idx="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4AD-A60B-4D1AD5A813F1}"/>
            </c:ext>
          </c:extLst>
        </c:ser>
        <c:ser>
          <c:idx val="3"/>
          <c:order val="2"/>
          <c:tx>
            <c:strRef>
              <c:f>'Core Indicator Data Tables'!$K$13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Tables'!$L$10:$R$10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Tables'!$L$13:$S$13</c:f>
              <c:numCache>
                <c:formatCode>0.00%</c:formatCode>
                <c:ptCount val="8"/>
                <c:pt idx="0">
                  <c:v>0.79470000000000007</c:v>
                </c:pt>
                <c:pt idx="1">
                  <c:v>0.7974</c:v>
                </c:pt>
                <c:pt idx="2">
                  <c:v>0.76949999999999996</c:v>
                </c:pt>
                <c:pt idx="3">
                  <c:v>0.76949999999999996</c:v>
                </c:pt>
                <c:pt idx="4">
                  <c:v>0.72450000000000003</c:v>
                </c:pt>
                <c:pt idx="5">
                  <c:v>0.72450000000000003</c:v>
                </c:pt>
                <c:pt idx="6">
                  <c:v>0.72900000000000009</c:v>
                </c:pt>
                <c:pt idx="7">
                  <c:v>0.72900000000000009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4AD-A60B-4D1AD5A8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6560"/>
        <c:axId val="260888128"/>
      </c:lineChart>
      <c:catAx>
        <c:axId val="2608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8128"/>
        <c:crosses val="autoZero"/>
        <c:auto val="1"/>
        <c:lblAlgn val="ctr"/>
        <c:lblOffset val="100"/>
        <c:noMultiLvlLbl val="0"/>
      </c:catAx>
      <c:valAx>
        <c:axId val="26088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Placement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0886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Nontraditional</a:t>
            </a:r>
            <a:r>
              <a:rPr lang="en-US" baseline="0"/>
              <a:t> Students vs. Target Baseline over Time (6S1)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Tables'!$K$21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Tables'!$L$19:$S$19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'Core Indicator Data Tables'!$L$21:$S$21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C-4DED-898D-8B704810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8912"/>
        <c:axId val="260889304"/>
      </c:barChart>
      <c:lineChart>
        <c:grouping val="standard"/>
        <c:varyColors val="0"/>
        <c:ser>
          <c:idx val="1"/>
          <c:order val="1"/>
          <c:tx>
            <c:strRef>
              <c:f>'Core Indicator Data Tables'!$K$20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Tables'!$L$19:$R$19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Tables'!$L$20:$S$20</c:f>
              <c:numCache>
                <c:formatCode>0.00%</c:formatCode>
                <c:ptCount val="8"/>
                <c:pt idx="0">
                  <c:v>0.377</c:v>
                </c:pt>
                <c:pt idx="1">
                  <c:v>0.379</c:v>
                </c:pt>
                <c:pt idx="2">
                  <c:v>0.38</c:v>
                </c:pt>
                <c:pt idx="3">
                  <c:v>0.38</c:v>
                </c:pt>
                <c:pt idx="4">
                  <c:v>0.33</c:v>
                </c:pt>
                <c:pt idx="5">
                  <c:v>0.33</c:v>
                </c:pt>
                <c:pt idx="6">
                  <c:v>0.35</c:v>
                </c:pt>
                <c:pt idx="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C-4DED-898D-8B7048109F6A}"/>
            </c:ext>
          </c:extLst>
        </c:ser>
        <c:ser>
          <c:idx val="3"/>
          <c:order val="2"/>
          <c:tx>
            <c:strRef>
              <c:f>'Core Indicator Data Tables'!$K$22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Tables'!$L$19:$R$19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'Core Indicator Data Tables'!$L$22:$S$22</c:f>
              <c:numCache>
                <c:formatCode>0.00%</c:formatCode>
                <c:ptCount val="8"/>
                <c:pt idx="0">
                  <c:v>0.33929999999999999</c:v>
                </c:pt>
                <c:pt idx="1">
                  <c:v>0.34110000000000001</c:v>
                </c:pt>
                <c:pt idx="2">
                  <c:v>0.34200000000000003</c:v>
                </c:pt>
                <c:pt idx="3">
                  <c:v>0.34200000000000003</c:v>
                </c:pt>
                <c:pt idx="4">
                  <c:v>0.29700000000000004</c:v>
                </c:pt>
                <c:pt idx="5">
                  <c:v>0.29700000000000004</c:v>
                </c:pt>
                <c:pt idx="6">
                  <c:v>0.315</c:v>
                </c:pt>
                <c:pt idx="7">
                  <c:v>0.315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C-4DED-898D-8B704810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8912"/>
        <c:axId val="260889304"/>
      </c:lineChart>
      <c:catAx>
        <c:axId val="26088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9304"/>
        <c:crosses val="autoZero"/>
        <c:auto val="1"/>
        <c:lblAlgn val="ctr"/>
        <c:lblOffset val="100"/>
        <c:noMultiLvlLbl val="0"/>
      </c:catAx>
      <c:valAx>
        <c:axId val="2608893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NTS Participation</a:t>
                </a:r>
              </a:p>
            </c:rich>
          </c:tx>
          <c:layout>
            <c:manualLayout>
              <c:xMode val="edge"/>
              <c:yMode val="edge"/>
              <c:x val="1.4020329477742727E-2"/>
              <c:y val="0.46383395836504626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crossAx val="26088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UJVNhEykXVdl1hUnsjYRwX2NhgljbIriDTASa20sM6kUGCqQL7Y3zzdL1gZLQ7b1G+rgEuJvAMJ0YrOMBlMphg==" saltValue="Ah0wJk2H9caN34d7N6mDBg==" spinCount="100000" content="1" objects="1"/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5EkH8qyTqifx1XEINTYaR3a23iNcGWp+EFk+XgrnxA1aFDlZ2unIvuCXibTL84wBU3iLyij0gIaBCODx0RNcYA==" saltValue="SnnjiKpwe2bhD4BMIiS7MA==" spinCount="100000" content="1" objects="1"/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Fo0sjY8mLjI0vVWwdp23H66l+Tmx9MmN5YdmoIwZBK+mZYzs90V6oIbcHL7WqaRra0zPhefCQ12pg1oH6AVRSA==" saltValue="QWh7RRcHLRlnan00U9H6Jw==" spinCount="100000" content="1" objects="1"/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80x5XjzWNhOv2DDNlAhT7st7ElbBCwOeyq8pLp6xir1sc1lZkhBp5gxk71WoR0MywHHBnNtu6m8CszM5pTkBXg==" saltValue="UyHaBg3W7VaUYvTDnNQgjA==" spinCount="100000" content="1" objects="1"/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evoAiF3wuBpOlE+ENxycQiuQqtvIwsEbC+m1Z4hmMFyLUHmKHILUmqYS2T46bjBdIVtleVoPb5a4NOAgLhIYQQ==" saltValue="QEjrmF7X/mOhxUVE7GcSkQ==" spinCount="100000" content="1" objects="1"/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CeuUE0hS6K5Ve0T+ozuKfdixO62ODX5LRhUcbz3sSpA1mLWCom+1fp3P7XFNoC24g5hfeCzdvWeVQM9RgfniFA==" saltValue="vq1dlbikIcQNZLZQM4N3Ug==" spinCount="100000" content="1" objects="1"/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I2TZA6BHtdAouY1pSLwCUnZOEFVznz8iGQBy+BCo9Ksrgum27Uw9J9rdVIGzMwO9fXjJN/Zp2e7f8oz200czVA==" saltValue="edvCd44QmpXlX2ZiDrHv5A==" spinCount="100000" content="1" objects="1"/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QNzO4x7UUSav/xSCq0uJefZ4WZksUdDl/OLu/XOuMUHL94/VpYEDEKlxGueF3zuUM8h9jcjXcWNQKzpkPz/5FQ==" saltValue="4VXdGM6t7K3BsDdvGtqWdg==" spinCount="100000" content="1" objects="1"/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5IHohD9lP5ymUVMMfsmSn0BJXAXNm6MeojS2GdRPm+LfUOFMKsrIJjuuiRVy8Jac/PnneYGHRacnHJD5sdVb6A==" saltValue="UuNHORV4szW6o7amU0FyNw==" spinCount="100000" content="1" objects="1"/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sheetProtection algorithmName="SHA-512" hashValue="Dgwt5UfWXCW5huuzujXx1oDEGWjJUP4dlxTNMSW+G9YJ16ADx9Y+Vck1A8pmeJ+DKhiKHWJSWPmTnILkuahd1A==" saltValue="RqNckE7uQWJJlZxwaCNK5g==" spinCount="100000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581025</xdr:colOff>
      <xdr:row>8</xdr:row>
      <xdr:rowOff>8490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0"/>
          <a:ext cx="1800225" cy="1684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0.85735</cdr:x>
      <cdr:y>0.89128</cdr:y>
    </cdr:from>
    <cdr:to>
      <cdr:x>0.96988</cdr:x>
      <cdr:y>0.99145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32675" y="5604489"/>
          <a:ext cx="975544" cy="62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50"/>
            <a:t>* No data.  </a:t>
          </a:r>
        </a:p>
        <a:p xmlns:a="http://schemas.openxmlformats.org/drawingml/2006/main">
          <a:r>
            <a:rPr lang="en-US" sz="1050"/>
            <a:t>2017 state test cancelled.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0.86625</cdr:x>
      <cdr:y>0.89146</cdr:y>
    </cdr:from>
    <cdr:to>
      <cdr:x>0.97874</cdr:x>
      <cdr:y>0.99146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12460" y="5615142"/>
          <a:ext cx="975544" cy="629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/>
            <a:t>* No data.  </a:t>
          </a:r>
        </a:p>
        <a:p xmlns:a="http://schemas.openxmlformats.org/drawingml/2006/main">
          <a:r>
            <a:rPr lang="en-US" sz="1050"/>
            <a:t>2017 state test cancelled.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9594" cy="62873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19" workbookViewId="0">
      <selection activeCell="A11" sqref="A11"/>
    </sheetView>
  </sheetViews>
  <sheetFormatPr defaultColWidth="9.109375" defaultRowHeight="14.4" x14ac:dyDescent="0.3"/>
  <cols>
    <col min="1" max="1" width="4.33203125" style="11" customWidth="1"/>
    <col min="2" max="2" width="4.6640625" style="11" customWidth="1"/>
    <col min="3" max="3" width="146.77734375" style="11" customWidth="1"/>
    <col min="4" max="16384" width="9.109375" style="11"/>
  </cols>
  <sheetData>
    <row r="1" spans="1:3" ht="23.4" x14ac:dyDescent="0.45">
      <c r="A1" s="66" t="s">
        <v>65</v>
      </c>
      <c r="B1" s="66"/>
      <c r="C1" s="66"/>
    </row>
    <row r="3" spans="1:3" ht="18" x14ac:dyDescent="0.35">
      <c r="A3" s="10" t="s">
        <v>26</v>
      </c>
    </row>
    <row r="5" spans="1:3" x14ac:dyDescent="0.3">
      <c r="A5" s="11" t="s">
        <v>27</v>
      </c>
    </row>
    <row r="6" spans="1:3" x14ac:dyDescent="0.3">
      <c r="B6" s="11" t="s">
        <v>28</v>
      </c>
    </row>
    <row r="7" spans="1:3" x14ac:dyDescent="0.3">
      <c r="B7" s="11" t="s">
        <v>29</v>
      </c>
    </row>
    <row r="8" spans="1:3" x14ac:dyDescent="0.3">
      <c r="B8" s="11" t="s">
        <v>30</v>
      </c>
    </row>
    <row r="10" spans="1:3" x14ac:dyDescent="0.3">
      <c r="A10" s="11" t="s">
        <v>73</v>
      </c>
    </row>
    <row r="12" spans="1:3" x14ac:dyDescent="0.3">
      <c r="A12" s="11" t="s">
        <v>51</v>
      </c>
    </row>
    <row r="13" spans="1:3" x14ac:dyDescent="0.3">
      <c r="B13" s="11" t="s">
        <v>31</v>
      </c>
    </row>
    <row r="14" spans="1:3" x14ac:dyDescent="0.3">
      <c r="C14" s="11" t="s">
        <v>32</v>
      </c>
    </row>
    <row r="15" spans="1:3" x14ac:dyDescent="0.3">
      <c r="C15" s="11" t="s">
        <v>33</v>
      </c>
    </row>
    <row r="16" spans="1:3" x14ac:dyDescent="0.3">
      <c r="C16" s="11" t="s">
        <v>34</v>
      </c>
    </row>
    <row r="17" spans="2:3" x14ac:dyDescent="0.3">
      <c r="C17" s="11" t="s">
        <v>35</v>
      </c>
    </row>
    <row r="18" spans="2:3" x14ac:dyDescent="0.3">
      <c r="C18" s="11" t="s">
        <v>36</v>
      </c>
    </row>
    <row r="19" spans="2:3" x14ac:dyDescent="0.3">
      <c r="C19" s="11" t="s">
        <v>37</v>
      </c>
    </row>
    <row r="20" spans="2:3" x14ac:dyDescent="0.3">
      <c r="C20" s="11" t="s">
        <v>38</v>
      </c>
    </row>
    <row r="21" spans="2:3" x14ac:dyDescent="0.3">
      <c r="C21" s="11" t="s">
        <v>39</v>
      </c>
    </row>
    <row r="22" spans="2:3" x14ac:dyDescent="0.3">
      <c r="C22" s="11" t="s">
        <v>63</v>
      </c>
    </row>
    <row r="23" spans="2:3" x14ac:dyDescent="0.3">
      <c r="C23" s="11" t="s">
        <v>52</v>
      </c>
    </row>
    <row r="24" spans="2:3" x14ac:dyDescent="0.3">
      <c r="B24" s="11" t="s">
        <v>40</v>
      </c>
    </row>
    <row r="25" spans="2:3" x14ac:dyDescent="0.3">
      <c r="C25" s="11" t="s">
        <v>57</v>
      </c>
    </row>
    <row r="26" spans="2:3" x14ac:dyDescent="0.3">
      <c r="C26" s="11" t="s">
        <v>58</v>
      </c>
    </row>
    <row r="27" spans="2:3" x14ac:dyDescent="0.3">
      <c r="C27" s="11" t="s">
        <v>59</v>
      </c>
    </row>
    <row r="28" spans="2:3" x14ac:dyDescent="0.3">
      <c r="C28" s="11" t="s">
        <v>60</v>
      </c>
    </row>
    <row r="29" spans="2:3" x14ac:dyDescent="0.3">
      <c r="C29" s="11" t="s">
        <v>61</v>
      </c>
    </row>
    <row r="30" spans="2:3" s="12" customFormat="1" x14ac:dyDescent="0.3">
      <c r="C30" s="11" t="s">
        <v>62</v>
      </c>
    </row>
    <row r="31" spans="2:3" x14ac:dyDescent="0.3">
      <c r="C31" s="11" t="s">
        <v>64</v>
      </c>
    </row>
    <row r="32" spans="2:3" x14ac:dyDescent="0.3">
      <c r="B32" s="11" t="s">
        <v>55</v>
      </c>
    </row>
    <row r="33" spans="1:3" x14ac:dyDescent="0.3">
      <c r="C33" s="11" t="s">
        <v>41</v>
      </c>
    </row>
    <row r="34" spans="1:3" x14ac:dyDescent="0.3">
      <c r="C34" s="11" t="s">
        <v>42</v>
      </c>
    </row>
    <row r="35" spans="1:3" x14ac:dyDescent="0.3">
      <c r="C35" s="11" t="s">
        <v>43</v>
      </c>
    </row>
    <row r="36" spans="1:3" x14ac:dyDescent="0.3">
      <c r="C36" s="11" t="s">
        <v>45</v>
      </c>
    </row>
    <row r="37" spans="1:3" x14ac:dyDescent="0.3">
      <c r="C37" s="11" t="s">
        <v>44</v>
      </c>
    </row>
    <row r="38" spans="1:3" x14ac:dyDescent="0.3">
      <c r="C38" s="11" t="s">
        <v>46</v>
      </c>
    </row>
    <row r="39" spans="1:3" x14ac:dyDescent="0.3">
      <c r="B39" s="11" t="s">
        <v>56</v>
      </c>
    </row>
    <row r="40" spans="1:3" x14ac:dyDescent="0.3">
      <c r="C40" s="11" t="s">
        <v>41</v>
      </c>
    </row>
    <row r="41" spans="1:3" x14ac:dyDescent="0.3">
      <c r="C41" s="11" t="s">
        <v>42</v>
      </c>
    </row>
    <row r="42" spans="1:3" x14ac:dyDescent="0.3">
      <c r="C42" s="11" t="s">
        <v>43</v>
      </c>
    </row>
    <row r="43" spans="1:3" x14ac:dyDescent="0.3">
      <c r="C43" s="11" t="s">
        <v>45</v>
      </c>
    </row>
    <row r="44" spans="1:3" x14ac:dyDescent="0.3">
      <c r="C44" s="11" t="s">
        <v>44</v>
      </c>
    </row>
    <row r="45" spans="1:3" x14ac:dyDescent="0.3">
      <c r="C45" s="11" t="s">
        <v>47</v>
      </c>
    </row>
    <row r="47" spans="1:3" x14ac:dyDescent="0.3">
      <c r="A47" s="11" t="s">
        <v>48</v>
      </c>
    </row>
  </sheetData>
  <mergeCells count="1">
    <mergeCell ref="A1:C1"/>
  </mergeCells>
  <pageMargins left="0.7" right="0.7" top="0.75" bottom="0.75" header="0.3" footer="0.3"/>
  <pageSetup scale="7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3" zoomScale="120" zoomScaleNormal="120" workbookViewId="0">
      <selection activeCell="B3" sqref="B3"/>
    </sheetView>
  </sheetViews>
  <sheetFormatPr defaultColWidth="8.88671875" defaultRowHeight="15.6" x14ac:dyDescent="0.3"/>
  <cols>
    <col min="1" max="1" width="28.88671875" style="19" customWidth="1"/>
    <col min="2" max="9" width="13.77734375" style="19" customWidth="1"/>
    <col min="10" max="10" width="13.77734375" style="26" customWidth="1"/>
    <col min="11" max="11" width="15.6640625" style="19" customWidth="1"/>
    <col min="12" max="21" width="13.77734375" style="19" customWidth="1"/>
    <col min="22" max="22" width="13.21875" style="19" customWidth="1"/>
    <col min="23" max="16384" width="8.88671875" style="19"/>
  </cols>
  <sheetData>
    <row r="1" spans="1:22" ht="16.2" thickBot="1" x14ac:dyDescent="0.35">
      <c r="A1" s="21"/>
      <c r="B1" s="13" t="s">
        <v>10</v>
      </c>
      <c r="C1" s="13" t="s">
        <v>13</v>
      </c>
      <c r="D1" s="13" t="s">
        <v>16</v>
      </c>
      <c r="E1" s="13" t="s">
        <v>14</v>
      </c>
      <c r="F1" s="13" t="s">
        <v>15</v>
      </c>
      <c r="G1" s="13" t="s">
        <v>18</v>
      </c>
      <c r="H1" s="13" t="s">
        <v>19</v>
      </c>
      <c r="I1" s="13" t="s">
        <v>17</v>
      </c>
      <c r="J1" s="14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64" customFormat="1" ht="16.2" thickBot="1" x14ac:dyDescent="0.35">
      <c r="A2" s="33" t="s">
        <v>74</v>
      </c>
      <c r="B2" s="34" t="s">
        <v>68</v>
      </c>
      <c r="C2" s="34" t="s">
        <v>68</v>
      </c>
      <c r="D2" s="35">
        <v>0.9</v>
      </c>
      <c r="E2" s="35">
        <v>0.90700000000000003</v>
      </c>
      <c r="F2" s="35">
        <v>0.91</v>
      </c>
      <c r="G2" s="35">
        <v>0.35</v>
      </c>
      <c r="H2" s="35">
        <v>0.33</v>
      </c>
      <c r="I2" s="35">
        <v>0.81</v>
      </c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s="64" customFormat="1" ht="16.2" thickBot="1" x14ac:dyDescent="0.35">
      <c r="A3" s="28" t="s">
        <v>75</v>
      </c>
      <c r="B3" s="30"/>
      <c r="C3" s="30"/>
      <c r="D3" s="30"/>
      <c r="E3" s="30"/>
      <c r="F3" s="30"/>
      <c r="G3" s="30"/>
      <c r="H3" s="30"/>
      <c r="I3" s="30"/>
      <c r="J3" s="25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26" customFormat="1" ht="16.2" thickBot="1" x14ac:dyDescent="0.35">
      <c r="A4" s="33" t="s">
        <v>70</v>
      </c>
      <c r="B4" s="34" t="s">
        <v>68</v>
      </c>
      <c r="C4" s="34" t="s">
        <v>68</v>
      </c>
      <c r="D4" s="35">
        <v>0.9</v>
      </c>
      <c r="E4" s="35">
        <v>0.90700000000000003</v>
      </c>
      <c r="F4" s="35">
        <v>0.86</v>
      </c>
      <c r="G4" s="35">
        <v>0.35</v>
      </c>
      <c r="H4" s="35">
        <v>0.33</v>
      </c>
      <c r="I4" s="35">
        <v>0.81</v>
      </c>
      <c r="J4" s="14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26" customFormat="1" ht="16.2" thickBot="1" x14ac:dyDescent="0.35">
      <c r="A5" s="29" t="s">
        <v>71</v>
      </c>
      <c r="B5" s="30"/>
      <c r="C5" s="30"/>
      <c r="D5" s="30"/>
      <c r="E5" s="30"/>
      <c r="F5" s="30"/>
      <c r="G5" s="30"/>
      <c r="H5" s="30"/>
      <c r="I5" s="30"/>
      <c r="J5" s="14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16.2" thickBot="1" x14ac:dyDescent="0.35">
      <c r="A6" s="36" t="s">
        <v>66</v>
      </c>
      <c r="B6" s="34" t="s">
        <v>68</v>
      </c>
      <c r="C6" s="34" t="s">
        <v>68</v>
      </c>
      <c r="D6" s="35">
        <v>0.9</v>
      </c>
      <c r="E6" s="35">
        <v>0.91</v>
      </c>
      <c r="F6" s="35">
        <v>0.86</v>
      </c>
      <c r="G6" s="35">
        <v>0.33</v>
      </c>
      <c r="H6" s="35">
        <v>0.28299999999999997</v>
      </c>
      <c r="I6" s="35">
        <v>0.80500000000000005</v>
      </c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26" customFormat="1" ht="16.2" thickBot="1" x14ac:dyDescent="0.35">
      <c r="A7" s="29" t="s">
        <v>67</v>
      </c>
      <c r="B7" s="30"/>
      <c r="C7" s="30"/>
      <c r="D7" s="30"/>
      <c r="E7" s="30"/>
      <c r="F7" s="30"/>
      <c r="G7" s="30"/>
      <c r="H7" s="30"/>
      <c r="I7" s="30"/>
      <c r="J7" s="14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16.2" thickBot="1" x14ac:dyDescent="0.35">
      <c r="A8" s="37" t="s">
        <v>53</v>
      </c>
      <c r="B8" s="38">
        <v>0.82199999999999995</v>
      </c>
      <c r="C8" s="38">
        <v>0.72</v>
      </c>
      <c r="D8" s="38">
        <v>0.9</v>
      </c>
      <c r="E8" s="38">
        <v>0.91</v>
      </c>
      <c r="F8" s="38">
        <v>0.86</v>
      </c>
      <c r="G8" s="38">
        <v>0.33</v>
      </c>
      <c r="H8" s="38">
        <v>0.28299999999999997</v>
      </c>
      <c r="I8" s="38">
        <v>0.80500000000000005</v>
      </c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26" customFormat="1" ht="16.2" thickBot="1" x14ac:dyDescent="0.35">
      <c r="A9" s="31" t="s">
        <v>54</v>
      </c>
      <c r="B9" s="30"/>
      <c r="C9" s="30"/>
      <c r="D9" s="30"/>
      <c r="E9" s="30"/>
      <c r="F9" s="30"/>
      <c r="G9" s="30"/>
      <c r="H9" s="30"/>
      <c r="I9" s="30"/>
      <c r="J9" s="14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26" customFormat="1" ht="16.2" thickBot="1" x14ac:dyDescent="0.35">
      <c r="A10" s="37" t="s">
        <v>50</v>
      </c>
      <c r="B10" s="38">
        <v>0.82199999999999995</v>
      </c>
      <c r="C10" s="38">
        <v>0.72</v>
      </c>
      <c r="D10" s="38">
        <v>0.8</v>
      </c>
      <c r="E10" s="38">
        <v>0.69</v>
      </c>
      <c r="F10" s="38">
        <v>0.91</v>
      </c>
      <c r="G10" s="38">
        <v>0.38</v>
      </c>
      <c r="H10" s="38">
        <v>0.29299999999999998</v>
      </c>
      <c r="I10" s="38">
        <v>0.85499999999999998</v>
      </c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s="65" customFormat="1" ht="16.2" thickBot="1" x14ac:dyDescent="0.35">
      <c r="A11" s="31" t="s">
        <v>49</v>
      </c>
      <c r="B11" s="30"/>
      <c r="C11" s="30"/>
      <c r="D11" s="30"/>
      <c r="E11" s="30"/>
      <c r="F11" s="30"/>
      <c r="G11" s="30"/>
      <c r="H11" s="30"/>
      <c r="I11" s="30"/>
      <c r="J11" s="16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6.8" thickTop="1" thickBot="1" x14ac:dyDescent="0.35">
      <c r="A12" s="39" t="s">
        <v>25</v>
      </c>
      <c r="B12" s="40">
        <v>0.80600000000000005</v>
      </c>
      <c r="C12" s="40">
        <v>0.69399999999999995</v>
      </c>
      <c r="D12" s="40">
        <v>0.85</v>
      </c>
      <c r="E12" s="40">
        <v>0.68500000000000005</v>
      </c>
      <c r="F12" s="40">
        <v>0.91</v>
      </c>
      <c r="G12" s="40">
        <v>0.38</v>
      </c>
      <c r="H12" s="40">
        <v>0.29299999999999998</v>
      </c>
      <c r="I12" s="40">
        <v>0.85499999999999998</v>
      </c>
      <c r="J12" s="16"/>
      <c r="K12" s="15"/>
    </row>
    <row r="13" spans="1:22" s="26" customFormat="1" ht="16.2" thickBot="1" x14ac:dyDescent="0.35">
      <c r="A13" s="31" t="s">
        <v>24</v>
      </c>
      <c r="B13" s="30"/>
      <c r="C13" s="30"/>
      <c r="D13" s="30"/>
      <c r="E13" s="30"/>
      <c r="F13" s="30"/>
      <c r="G13" s="30"/>
      <c r="H13" s="30"/>
      <c r="I13" s="30"/>
      <c r="J13" s="16"/>
      <c r="K13" s="17"/>
    </row>
    <row r="14" spans="1:22" ht="16.8" thickTop="1" thickBot="1" x14ac:dyDescent="0.35">
      <c r="A14" s="39" t="s">
        <v>23</v>
      </c>
      <c r="B14" s="40">
        <v>0.81799999999999995</v>
      </c>
      <c r="C14" s="40">
        <v>0.71199999999999997</v>
      </c>
      <c r="D14" s="40">
        <v>0.85</v>
      </c>
      <c r="E14" s="40">
        <v>0.68</v>
      </c>
      <c r="F14" s="40">
        <v>0.93200000000000005</v>
      </c>
      <c r="G14" s="40">
        <v>0.379</v>
      </c>
      <c r="H14" s="40">
        <v>0.28299999999999997</v>
      </c>
      <c r="I14" s="40">
        <v>0.88600000000000001</v>
      </c>
      <c r="J14" s="16"/>
      <c r="K14" s="15"/>
    </row>
    <row r="15" spans="1:22" s="26" customFormat="1" ht="16.2" thickBot="1" x14ac:dyDescent="0.35">
      <c r="A15" s="31" t="s">
        <v>20</v>
      </c>
      <c r="B15" s="30"/>
      <c r="C15" s="30"/>
      <c r="D15" s="30"/>
      <c r="E15" s="30"/>
      <c r="F15" s="30"/>
      <c r="G15" s="30"/>
      <c r="H15" s="30"/>
      <c r="I15" s="30"/>
      <c r="J15" s="16"/>
      <c r="K15" s="17"/>
    </row>
    <row r="16" spans="1:22" ht="16.2" thickBot="1" x14ac:dyDescent="0.35">
      <c r="A16" s="41" t="s">
        <v>21</v>
      </c>
      <c r="B16" s="40">
        <v>0.82899999999999996</v>
      </c>
      <c r="C16" s="40">
        <v>0.746</v>
      </c>
      <c r="D16" s="40">
        <v>0.85</v>
      </c>
      <c r="E16" s="40">
        <v>0.67500000000000004</v>
      </c>
      <c r="F16" s="40">
        <v>0.92700000000000005</v>
      </c>
      <c r="G16" s="40">
        <v>0.377</v>
      </c>
      <c r="H16" s="40">
        <v>0.29299999999999998</v>
      </c>
      <c r="I16" s="40">
        <v>0.88300000000000001</v>
      </c>
      <c r="J16" s="16"/>
      <c r="K16" s="15"/>
    </row>
    <row r="17" spans="1:18" s="26" customFormat="1" ht="16.2" thickBot="1" x14ac:dyDescent="0.35">
      <c r="A17" s="32" t="s">
        <v>22</v>
      </c>
      <c r="B17" s="30"/>
      <c r="C17" s="30"/>
      <c r="D17" s="30"/>
      <c r="E17" s="30"/>
      <c r="F17" s="30"/>
      <c r="G17" s="30"/>
      <c r="H17" s="30"/>
      <c r="I17" s="30"/>
      <c r="J17" s="16"/>
      <c r="K17" s="17"/>
    </row>
    <row r="18" spans="1:18" ht="16.2" thickTop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7"/>
      <c r="K18" s="15"/>
    </row>
    <row r="19" spans="1:1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7"/>
      <c r="K19" s="15"/>
    </row>
    <row r="20" spans="1:1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7"/>
      <c r="K20" s="15"/>
    </row>
    <row r="21" spans="1:1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7"/>
      <c r="K21" s="15"/>
    </row>
    <row r="22" spans="1:1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7"/>
      <c r="K22" s="15"/>
    </row>
    <row r="23" spans="1:18" ht="16.2" thickBo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7"/>
      <c r="K23" s="15"/>
    </row>
    <row r="24" spans="1:18" x14ac:dyDescent="0.3">
      <c r="A24" s="1" t="s">
        <v>12</v>
      </c>
      <c r="B24" s="2">
        <v>2012</v>
      </c>
      <c r="C24" s="2">
        <v>2013</v>
      </c>
      <c r="D24" s="2">
        <v>2014</v>
      </c>
      <c r="E24" s="2">
        <v>2015</v>
      </c>
      <c r="F24" s="2">
        <v>2016</v>
      </c>
      <c r="G24" s="2">
        <v>2017</v>
      </c>
      <c r="H24" s="2">
        <v>2018</v>
      </c>
      <c r="I24" s="2">
        <v>2019</v>
      </c>
      <c r="J24" s="2"/>
      <c r="K24" s="2">
        <v>2012</v>
      </c>
      <c r="L24" s="2">
        <v>2013</v>
      </c>
      <c r="M24" s="2">
        <v>2014</v>
      </c>
      <c r="N24" s="2">
        <v>2015</v>
      </c>
      <c r="O24" s="2">
        <v>2016</v>
      </c>
      <c r="P24" s="2">
        <v>2017</v>
      </c>
      <c r="Q24" s="2">
        <v>2018</v>
      </c>
      <c r="R24" s="3">
        <v>2019</v>
      </c>
    </row>
    <row r="25" spans="1:18" x14ac:dyDescent="0.3">
      <c r="A25" s="4" t="s">
        <v>2</v>
      </c>
      <c r="B25" s="5"/>
      <c r="C25" s="5"/>
      <c r="D25" s="5"/>
      <c r="E25" s="5"/>
      <c r="F25" s="5"/>
      <c r="G25" s="5"/>
      <c r="H25" s="5"/>
      <c r="I25" s="5"/>
      <c r="J25" s="6" t="s">
        <v>2</v>
      </c>
      <c r="K25" s="7" t="e">
        <f t="shared" ref="K25:R25" si="0">B25/B30</f>
        <v>#DIV/0!</v>
      </c>
      <c r="L25" s="7" t="e">
        <f t="shared" si="0"/>
        <v>#DIV/0!</v>
      </c>
      <c r="M25" s="7" t="e">
        <f t="shared" si="0"/>
        <v>#DIV/0!</v>
      </c>
      <c r="N25" s="7" t="e">
        <f t="shared" si="0"/>
        <v>#DIV/0!</v>
      </c>
      <c r="O25" s="7" t="e">
        <f t="shared" si="0"/>
        <v>#DIV/0!</v>
      </c>
      <c r="P25" s="7" t="e">
        <f t="shared" si="0"/>
        <v>#DIV/0!</v>
      </c>
      <c r="Q25" s="7" t="e">
        <f t="shared" si="0"/>
        <v>#DIV/0!</v>
      </c>
      <c r="R25" s="22" t="e">
        <f t="shared" si="0"/>
        <v>#DIV/0!</v>
      </c>
    </row>
    <row r="26" spans="1:18" x14ac:dyDescent="0.3">
      <c r="A26" s="4" t="s">
        <v>3</v>
      </c>
      <c r="B26" s="5"/>
      <c r="C26" s="5"/>
      <c r="D26" s="5"/>
      <c r="E26" s="5"/>
      <c r="F26" s="5"/>
      <c r="G26" s="5"/>
      <c r="H26" s="5"/>
      <c r="I26" s="5"/>
      <c r="J26" s="6" t="s">
        <v>3</v>
      </c>
      <c r="K26" s="7" t="e">
        <f t="shared" ref="K26:R27" si="1">B26/B30</f>
        <v>#DIV/0!</v>
      </c>
      <c r="L26" s="7" t="e">
        <f t="shared" si="1"/>
        <v>#DIV/0!</v>
      </c>
      <c r="M26" s="7" t="e">
        <f t="shared" si="1"/>
        <v>#DIV/0!</v>
      </c>
      <c r="N26" s="7" t="e">
        <f t="shared" si="1"/>
        <v>#DIV/0!</v>
      </c>
      <c r="O26" s="7" t="e">
        <f t="shared" si="1"/>
        <v>#DIV/0!</v>
      </c>
      <c r="P26" s="7" t="e">
        <f t="shared" si="1"/>
        <v>#DIV/0!</v>
      </c>
      <c r="Q26" s="7" t="e">
        <f t="shared" si="1"/>
        <v>#DIV/0!</v>
      </c>
      <c r="R26" s="22" t="e">
        <f t="shared" si="1"/>
        <v>#DIV/0!</v>
      </c>
    </row>
    <row r="27" spans="1:18" x14ac:dyDescent="0.3">
      <c r="A27" s="4" t="s">
        <v>4</v>
      </c>
      <c r="B27" s="6">
        <v>9157</v>
      </c>
      <c r="C27" s="6">
        <v>8462</v>
      </c>
      <c r="D27" s="6">
        <v>7567</v>
      </c>
      <c r="E27" s="20">
        <v>6495</v>
      </c>
      <c r="F27" s="20">
        <v>7297</v>
      </c>
      <c r="G27" s="6">
        <v>7075</v>
      </c>
      <c r="H27" s="6">
        <v>7410</v>
      </c>
      <c r="I27" s="6">
        <v>7046</v>
      </c>
      <c r="J27" s="6" t="s">
        <v>4</v>
      </c>
      <c r="K27" s="7">
        <f t="shared" si="1"/>
        <v>0.56692669638434867</v>
      </c>
      <c r="L27" s="7">
        <f t="shared" si="1"/>
        <v>0.55477610961778012</v>
      </c>
      <c r="M27" s="7">
        <f t="shared" si="1"/>
        <v>0.563943955880161</v>
      </c>
      <c r="N27" s="7">
        <f t="shared" si="1"/>
        <v>0.56948706707584396</v>
      </c>
      <c r="O27" s="7">
        <f t="shared" si="1"/>
        <v>0.57679234843095406</v>
      </c>
      <c r="P27" s="7">
        <f t="shared" si="1"/>
        <v>0.57440935292684903</v>
      </c>
      <c r="Q27" s="7">
        <f t="shared" si="1"/>
        <v>0.57228915662650603</v>
      </c>
      <c r="R27" s="22">
        <f t="shared" si="1"/>
        <v>0.56662645757941299</v>
      </c>
    </row>
    <row r="28" spans="1:18" x14ac:dyDescent="0.3">
      <c r="A28" s="4" t="s">
        <v>5</v>
      </c>
      <c r="B28" s="6">
        <v>6995</v>
      </c>
      <c r="C28" s="6">
        <v>6791</v>
      </c>
      <c r="D28" s="6">
        <v>5851</v>
      </c>
      <c r="E28" s="20">
        <v>4910</v>
      </c>
      <c r="F28" s="20">
        <v>5354</v>
      </c>
      <c r="G28" s="6">
        <v>5242</v>
      </c>
      <c r="H28" s="6">
        <v>5538</v>
      </c>
      <c r="I28" s="6">
        <v>5389</v>
      </c>
      <c r="J28" s="6" t="s">
        <v>5</v>
      </c>
      <c r="K28" s="7">
        <f t="shared" ref="K28:R28" si="2">B28/B31</f>
        <v>0.43307330361565133</v>
      </c>
      <c r="L28" s="7">
        <f t="shared" si="2"/>
        <v>0.44522389038221988</v>
      </c>
      <c r="M28" s="7">
        <f t="shared" si="2"/>
        <v>0.436056044119839</v>
      </c>
      <c r="N28" s="7">
        <f t="shared" si="2"/>
        <v>0.43051293292415604</v>
      </c>
      <c r="O28" s="7">
        <f t="shared" si="2"/>
        <v>0.42320765156904594</v>
      </c>
      <c r="P28" s="7">
        <f t="shared" si="2"/>
        <v>0.42559064707315092</v>
      </c>
      <c r="Q28" s="7">
        <f t="shared" si="2"/>
        <v>0.42771084337349397</v>
      </c>
      <c r="R28" s="22">
        <f t="shared" si="2"/>
        <v>0.43337354242058707</v>
      </c>
    </row>
    <row r="29" spans="1:18" x14ac:dyDescent="0.3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2"/>
    </row>
    <row r="30" spans="1:18" x14ac:dyDescent="0.3">
      <c r="A30" s="4" t="s">
        <v>0</v>
      </c>
      <c r="B30" s="6">
        <f t="shared" ref="B30:I30" si="3">SUM(B25:B26)</f>
        <v>0</v>
      </c>
      <c r="C30" s="6">
        <f t="shared" si="3"/>
        <v>0</v>
      </c>
      <c r="D30" s="6">
        <f t="shared" si="3"/>
        <v>0</v>
      </c>
      <c r="E30" s="6">
        <f t="shared" si="3"/>
        <v>0</v>
      </c>
      <c r="F30" s="6">
        <f t="shared" si="3"/>
        <v>0</v>
      </c>
      <c r="G30" s="6">
        <f t="shared" si="3"/>
        <v>0</v>
      </c>
      <c r="H30" s="6">
        <f t="shared" si="3"/>
        <v>0</v>
      </c>
      <c r="I30" s="6">
        <f t="shared" si="3"/>
        <v>0</v>
      </c>
      <c r="J30" s="6"/>
      <c r="K30" s="6"/>
      <c r="L30" s="6"/>
      <c r="M30" s="6"/>
      <c r="N30" s="6"/>
      <c r="O30" s="6"/>
      <c r="P30" s="6"/>
      <c r="Q30" s="6"/>
      <c r="R30" s="22"/>
    </row>
    <row r="31" spans="1:18" ht="16.2" thickBot="1" x14ac:dyDescent="0.35">
      <c r="A31" s="8" t="s">
        <v>1</v>
      </c>
      <c r="B31" s="9">
        <f>B27+B28</f>
        <v>16152</v>
      </c>
      <c r="C31" s="9">
        <f>C27+C28</f>
        <v>15253</v>
      </c>
      <c r="D31" s="9">
        <f>D27+D28</f>
        <v>13418</v>
      </c>
      <c r="E31" s="9">
        <f>E27+E28</f>
        <v>11405</v>
      </c>
      <c r="F31" s="9">
        <f>SUM(F27:F28)</f>
        <v>12651</v>
      </c>
      <c r="G31" s="9">
        <f>SUM(G27:G28)</f>
        <v>12317</v>
      </c>
      <c r="H31" s="9">
        <f>SUM(H27:H28)</f>
        <v>12948</v>
      </c>
      <c r="I31" s="9">
        <f>SUM(I27:I28)</f>
        <v>12435</v>
      </c>
      <c r="J31" s="9"/>
      <c r="K31" s="9"/>
      <c r="L31" s="9"/>
      <c r="M31" s="9"/>
      <c r="N31" s="9"/>
      <c r="O31" s="9"/>
      <c r="P31" s="9"/>
      <c r="Q31" s="9"/>
      <c r="R31" s="27"/>
    </row>
    <row r="32" spans="1:18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5"/>
    </row>
    <row r="33" spans="1:18" ht="16.2" thickBot="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7"/>
      <c r="K33" s="15"/>
    </row>
    <row r="34" spans="1:18" x14ac:dyDescent="0.3">
      <c r="A34" s="1" t="s">
        <v>11</v>
      </c>
      <c r="B34" s="2">
        <v>2012</v>
      </c>
      <c r="C34" s="2">
        <v>2013</v>
      </c>
      <c r="D34" s="2">
        <v>2014</v>
      </c>
      <c r="E34" s="2">
        <v>2015</v>
      </c>
      <c r="F34" s="2">
        <v>2016</v>
      </c>
      <c r="G34" s="2">
        <v>2017</v>
      </c>
      <c r="H34" s="2">
        <v>2018</v>
      </c>
      <c r="I34" s="2">
        <v>2019</v>
      </c>
      <c r="J34" s="2"/>
      <c r="K34" s="2">
        <v>2012</v>
      </c>
      <c r="L34" s="2">
        <v>2013</v>
      </c>
      <c r="M34" s="2">
        <v>2014</v>
      </c>
      <c r="N34" s="2">
        <v>2015</v>
      </c>
      <c r="O34" s="2">
        <v>2016</v>
      </c>
      <c r="P34" s="2">
        <v>2017</v>
      </c>
      <c r="Q34" s="2">
        <v>2018</v>
      </c>
      <c r="R34" s="3">
        <v>2019</v>
      </c>
    </row>
    <row r="35" spans="1:18" x14ac:dyDescent="0.3">
      <c r="A35" s="4" t="s">
        <v>2</v>
      </c>
      <c r="B35" s="5"/>
      <c r="C35" s="5"/>
      <c r="D35" s="5"/>
      <c r="E35" s="5"/>
      <c r="F35" s="5"/>
      <c r="G35" s="5"/>
      <c r="H35" s="5"/>
      <c r="I35" s="5"/>
      <c r="J35" s="6" t="s">
        <v>2</v>
      </c>
      <c r="K35" s="7" t="e">
        <f t="shared" ref="K35:R35" si="4">B35/B40</f>
        <v>#DIV/0!</v>
      </c>
      <c r="L35" s="7" t="e">
        <f t="shared" si="4"/>
        <v>#DIV/0!</v>
      </c>
      <c r="M35" s="7" t="e">
        <f t="shared" si="4"/>
        <v>#DIV/0!</v>
      </c>
      <c r="N35" s="7" t="e">
        <f t="shared" si="4"/>
        <v>#DIV/0!</v>
      </c>
      <c r="O35" s="7" t="e">
        <f t="shared" si="4"/>
        <v>#DIV/0!</v>
      </c>
      <c r="P35" s="7" t="e">
        <f t="shared" si="4"/>
        <v>#DIV/0!</v>
      </c>
      <c r="Q35" s="7" t="e">
        <f t="shared" si="4"/>
        <v>#DIV/0!</v>
      </c>
      <c r="R35" s="22" t="e">
        <f t="shared" si="4"/>
        <v>#DIV/0!</v>
      </c>
    </row>
    <row r="36" spans="1:18" x14ac:dyDescent="0.3">
      <c r="A36" s="4" t="s">
        <v>3</v>
      </c>
      <c r="B36" s="5"/>
      <c r="C36" s="5"/>
      <c r="D36" s="5"/>
      <c r="E36" s="5"/>
      <c r="F36" s="5"/>
      <c r="G36" s="5"/>
      <c r="H36" s="5"/>
      <c r="I36" s="5"/>
      <c r="J36" s="6" t="s">
        <v>3</v>
      </c>
      <c r="K36" s="7" t="e">
        <f t="shared" ref="K36:R37" si="5">B36/B40</f>
        <v>#DIV/0!</v>
      </c>
      <c r="L36" s="7" t="e">
        <f t="shared" si="5"/>
        <v>#DIV/0!</v>
      </c>
      <c r="M36" s="7" t="e">
        <f t="shared" si="5"/>
        <v>#DIV/0!</v>
      </c>
      <c r="N36" s="7" t="e">
        <f t="shared" si="5"/>
        <v>#DIV/0!</v>
      </c>
      <c r="O36" s="7" t="e">
        <f t="shared" si="5"/>
        <v>#DIV/0!</v>
      </c>
      <c r="P36" s="7" t="e">
        <f t="shared" si="5"/>
        <v>#DIV/0!</v>
      </c>
      <c r="Q36" s="7" t="e">
        <f t="shared" si="5"/>
        <v>#DIV/0!</v>
      </c>
      <c r="R36" s="22" t="e">
        <f t="shared" si="5"/>
        <v>#DIV/0!</v>
      </c>
    </row>
    <row r="37" spans="1:18" x14ac:dyDescent="0.3">
      <c r="A37" s="4" t="s">
        <v>4</v>
      </c>
      <c r="B37" s="6">
        <v>2541</v>
      </c>
      <c r="C37" s="6">
        <v>1668</v>
      </c>
      <c r="D37" s="6">
        <v>1643</v>
      </c>
      <c r="E37" s="20">
        <v>1391</v>
      </c>
      <c r="F37" s="20">
        <v>1531</v>
      </c>
      <c r="G37" s="6">
        <v>1427</v>
      </c>
      <c r="H37" s="6">
        <v>1526</v>
      </c>
      <c r="I37" s="6">
        <v>1449</v>
      </c>
      <c r="J37" s="6" t="s">
        <v>4</v>
      </c>
      <c r="K37" s="7">
        <f t="shared" si="5"/>
        <v>0.66938883034773444</v>
      </c>
      <c r="L37" s="7">
        <f t="shared" si="5"/>
        <v>0.67312348668280875</v>
      </c>
      <c r="M37" s="7">
        <f t="shared" si="5"/>
        <v>0.66410670978173003</v>
      </c>
      <c r="N37" s="7">
        <f t="shared" si="5"/>
        <v>0.61822222222222223</v>
      </c>
      <c r="O37" s="7">
        <f t="shared" si="5"/>
        <v>0.62084347120843475</v>
      </c>
      <c r="P37" s="7">
        <f t="shared" si="5"/>
        <v>0.61244635193133046</v>
      </c>
      <c r="Q37" s="7">
        <f t="shared" si="5"/>
        <v>0.62438625204582654</v>
      </c>
      <c r="R37" s="22">
        <f t="shared" si="5"/>
        <v>0.61976047904191611</v>
      </c>
    </row>
    <row r="38" spans="1:18" x14ac:dyDescent="0.3">
      <c r="A38" s="4" t="s">
        <v>5</v>
      </c>
      <c r="B38" s="6">
        <v>1255</v>
      </c>
      <c r="C38" s="6">
        <v>810</v>
      </c>
      <c r="D38" s="6">
        <v>831</v>
      </c>
      <c r="E38" s="20">
        <v>859</v>
      </c>
      <c r="F38" s="20">
        <v>935</v>
      </c>
      <c r="G38" s="6">
        <v>903</v>
      </c>
      <c r="H38" s="6">
        <v>918</v>
      </c>
      <c r="I38" s="6">
        <v>889</v>
      </c>
      <c r="J38" s="6" t="s">
        <v>5</v>
      </c>
      <c r="K38" s="7">
        <f t="shared" ref="K38:R38" si="6">B38/B41</f>
        <v>0.33061116965226556</v>
      </c>
      <c r="L38" s="7">
        <f t="shared" si="6"/>
        <v>0.32687651331719131</v>
      </c>
      <c r="M38" s="7">
        <f t="shared" si="6"/>
        <v>0.33589329021827002</v>
      </c>
      <c r="N38" s="7">
        <f t="shared" si="6"/>
        <v>0.38177777777777777</v>
      </c>
      <c r="O38" s="7">
        <f t="shared" si="6"/>
        <v>0.37915652879156531</v>
      </c>
      <c r="P38" s="7">
        <f t="shared" si="6"/>
        <v>0.38755364806866954</v>
      </c>
      <c r="Q38" s="7">
        <f t="shared" si="6"/>
        <v>0.37561374795417346</v>
      </c>
      <c r="R38" s="22">
        <f t="shared" si="6"/>
        <v>0.38023952095808383</v>
      </c>
    </row>
    <row r="39" spans="1:18" x14ac:dyDescent="0.3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2"/>
    </row>
    <row r="40" spans="1:18" x14ac:dyDescent="0.3">
      <c r="A40" s="4" t="s">
        <v>0</v>
      </c>
      <c r="B40" s="6">
        <f t="shared" ref="B40:I40" si="7">SUM(B35:B36)</f>
        <v>0</v>
      </c>
      <c r="C40" s="6">
        <f t="shared" si="7"/>
        <v>0</v>
      </c>
      <c r="D40" s="6">
        <f t="shared" si="7"/>
        <v>0</v>
      </c>
      <c r="E40" s="6">
        <f t="shared" si="7"/>
        <v>0</v>
      </c>
      <c r="F40" s="6">
        <f t="shared" si="7"/>
        <v>0</v>
      </c>
      <c r="G40" s="6">
        <f t="shared" si="7"/>
        <v>0</v>
      </c>
      <c r="H40" s="6">
        <f t="shared" si="7"/>
        <v>0</v>
      </c>
      <c r="I40" s="6">
        <f t="shared" si="7"/>
        <v>0</v>
      </c>
      <c r="J40" s="6"/>
      <c r="K40" s="6"/>
      <c r="L40" s="6"/>
      <c r="M40" s="6"/>
      <c r="N40" s="6"/>
      <c r="O40" s="6"/>
      <c r="P40" s="6"/>
      <c r="Q40" s="6"/>
      <c r="R40" s="22"/>
    </row>
    <row r="41" spans="1:18" ht="16.2" thickBot="1" x14ac:dyDescent="0.35">
      <c r="A41" s="8" t="s">
        <v>1</v>
      </c>
      <c r="B41" s="9">
        <f>B37+B38</f>
        <v>3796</v>
      </c>
      <c r="C41" s="9">
        <f>C37+C38</f>
        <v>2478</v>
      </c>
      <c r="D41" s="9">
        <f>D37+D38</f>
        <v>2474</v>
      </c>
      <c r="E41" s="9">
        <f>E37+E38</f>
        <v>2250</v>
      </c>
      <c r="F41" s="9">
        <f>SUM(F37:F38)</f>
        <v>2466</v>
      </c>
      <c r="G41" s="9">
        <f>SUM(G37:G38)</f>
        <v>2330</v>
      </c>
      <c r="H41" s="9">
        <f>SUM(H37:H38)</f>
        <v>2444</v>
      </c>
      <c r="I41" s="9">
        <f>SUM(I37:I38)</f>
        <v>2338</v>
      </c>
      <c r="J41" s="9"/>
      <c r="K41" s="9"/>
      <c r="L41" s="9"/>
      <c r="M41" s="9"/>
      <c r="N41" s="9"/>
      <c r="O41" s="9"/>
      <c r="P41" s="9"/>
      <c r="Q41" s="9"/>
      <c r="R41" s="27"/>
    </row>
  </sheetData>
  <sheetProtection algorithmName="SHA-512" hashValue="8siOwuQVKuGUEdKyrK7CQW2xOM9Rx73rmUAOjVkBflM2bKCzkVqFri3p84xmqnXu1omDJrOn0N/cDPaQ60sGbg==" saltValue="CIMUqfJrn+t08qenz92cfg==" spinCount="100000" sheet="1" selectLockedCells="1"/>
  <protectedRanges>
    <protectedRange sqref="B7:I7" name="Range8"/>
    <protectedRange sqref="B9:I9" name="Range7"/>
    <protectedRange sqref="B11:I11" name="Range1"/>
    <protectedRange sqref="B13:I13" name="Range2"/>
    <protectedRange sqref="B15:I15" name="Range3"/>
    <protectedRange sqref="B17:I17" name="Range4"/>
    <protectedRange sqref="B25:I26" name="Range5"/>
    <protectedRange sqref="B35:I36" name="Range6"/>
  </protectedRanges>
  <pageMargins left="0.7" right="0.7" top="0.75" bottom="0.75" header="0.3" footer="0.3"/>
  <pageSetup scale="59" fitToHeight="0" orientation="landscape" r:id="rId1"/>
  <headerFooter>
    <oddHeader>&amp;CRevised 2.8.16</oddHeader>
  </headerFooter>
  <ignoredErrors>
    <ignoredError sqref="B30:F30 B40:F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10" zoomScale="120" zoomScaleNormal="120" workbookViewId="0">
      <selection activeCell="J16" sqref="J16"/>
    </sheetView>
  </sheetViews>
  <sheetFormatPr defaultColWidth="9" defaultRowHeight="14.4" x14ac:dyDescent="0.3"/>
  <cols>
    <col min="1" max="1" width="15" style="55" customWidth="1"/>
    <col min="2" max="9" width="9" style="55"/>
    <col min="10" max="10" width="8.88671875" style="55" customWidth="1"/>
    <col min="11" max="11" width="15.33203125" style="55" customWidth="1"/>
    <col min="12" max="16384" width="9" style="55"/>
  </cols>
  <sheetData>
    <row r="1" spans="1:19" x14ac:dyDescent="0.3">
      <c r="A1" s="51" t="s">
        <v>10</v>
      </c>
      <c r="B1" s="43">
        <v>2012</v>
      </c>
      <c r="C1" s="43">
        <v>2013</v>
      </c>
      <c r="D1" s="43">
        <v>2014</v>
      </c>
      <c r="E1" s="43">
        <v>2015</v>
      </c>
      <c r="F1" s="43">
        <v>2016</v>
      </c>
      <c r="G1" s="52" t="s">
        <v>69</v>
      </c>
      <c r="H1" s="52" t="s">
        <v>72</v>
      </c>
      <c r="I1" s="53" t="s">
        <v>76</v>
      </c>
      <c r="J1" s="54"/>
      <c r="K1" s="51" t="s">
        <v>16</v>
      </c>
      <c r="L1" s="43">
        <v>2012</v>
      </c>
      <c r="M1" s="43">
        <v>2013</v>
      </c>
      <c r="N1" s="43">
        <v>2014</v>
      </c>
      <c r="O1" s="43">
        <v>2015</v>
      </c>
      <c r="P1" s="43">
        <v>2016</v>
      </c>
      <c r="Q1" s="43">
        <v>2017</v>
      </c>
      <c r="R1" s="43">
        <v>2018</v>
      </c>
      <c r="S1" s="44">
        <v>2019</v>
      </c>
    </row>
    <row r="2" spans="1:19" x14ac:dyDescent="0.3">
      <c r="A2" s="45" t="s">
        <v>6</v>
      </c>
      <c r="B2" s="47">
        <f>'Data Entry Sheet'!B16</f>
        <v>0.82899999999999996</v>
      </c>
      <c r="C2" s="47">
        <f>'Data Entry Sheet'!B14</f>
        <v>0.81799999999999995</v>
      </c>
      <c r="D2" s="47">
        <f>'Data Entry Sheet'!B12</f>
        <v>0.80600000000000005</v>
      </c>
      <c r="E2" s="47">
        <f>'Data Entry Sheet'!B10</f>
        <v>0.82199999999999995</v>
      </c>
      <c r="F2" s="47">
        <f>'Data Entry Sheet'!B8</f>
        <v>0.82199999999999995</v>
      </c>
      <c r="G2" s="56"/>
      <c r="H2" s="56"/>
      <c r="I2" s="57"/>
      <c r="J2" s="42"/>
      <c r="K2" s="45" t="s">
        <v>6</v>
      </c>
      <c r="L2" s="47">
        <f>'Data Entry Sheet'!D16</f>
        <v>0.85</v>
      </c>
      <c r="M2" s="47">
        <f>'Data Entry Sheet'!D14</f>
        <v>0.85</v>
      </c>
      <c r="N2" s="47">
        <f>'Data Entry Sheet'!D12</f>
        <v>0.85</v>
      </c>
      <c r="O2" s="47">
        <f>'Data Entry Sheet'!D10</f>
        <v>0.8</v>
      </c>
      <c r="P2" s="47">
        <f>'Data Entry Sheet'!D8</f>
        <v>0.9</v>
      </c>
      <c r="Q2" s="47">
        <f>'Data Entry Sheet'!D6</f>
        <v>0.9</v>
      </c>
      <c r="R2" s="47">
        <f>'Data Entry Sheet'!D4</f>
        <v>0.9</v>
      </c>
      <c r="S2" s="48">
        <f>'Data Entry Sheet'!D2</f>
        <v>0.9</v>
      </c>
    </row>
    <row r="3" spans="1:19" x14ac:dyDescent="0.3">
      <c r="A3" s="45" t="s">
        <v>7</v>
      </c>
      <c r="B3" s="47">
        <f>'Data Entry Sheet'!B17</f>
        <v>0</v>
      </c>
      <c r="C3" s="47">
        <f>'Data Entry Sheet'!B15</f>
        <v>0</v>
      </c>
      <c r="D3" s="47">
        <f>'Data Entry Sheet'!B13</f>
        <v>0</v>
      </c>
      <c r="E3" s="47">
        <f>'Data Entry Sheet'!B11</f>
        <v>0</v>
      </c>
      <c r="F3" s="47">
        <f>'Data Entry Sheet'!B9</f>
        <v>0</v>
      </c>
      <c r="G3" s="56"/>
      <c r="H3" s="56"/>
      <c r="I3" s="57"/>
      <c r="J3" s="42"/>
      <c r="K3" s="45" t="s">
        <v>7</v>
      </c>
      <c r="L3" s="47">
        <f>'Data Entry Sheet'!D17</f>
        <v>0</v>
      </c>
      <c r="M3" s="47">
        <f>'Data Entry Sheet'!D15</f>
        <v>0</v>
      </c>
      <c r="N3" s="47">
        <f>'Data Entry Sheet'!D13</f>
        <v>0</v>
      </c>
      <c r="O3" s="47">
        <f>'Data Entry Sheet'!D11</f>
        <v>0</v>
      </c>
      <c r="P3" s="47">
        <f>'Data Entry Sheet'!D9</f>
        <v>0</v>
      </c>
      <c r="Q3" s="47">
        <f>'Data Entry Sheet'!D7</f>
        <v>0</v>
      </c>
      <c r="R3" s="47">
        <f>'Data Entry Sheet'!D5</f>
        <v>0</v>
      </c>
      <c r="S3" s="48">
        <f>'Data Entry Sheet'!D3</f>
        <v>0</v>
      </c>
    </row>
    <row r="4" spans="1:19" x14ac:dyDescent="0.3">
      <c r="A4" s="45" t="s">
        <v>9</v>
      </c>
      <c r="B4" s="47">
        <f>0.9*B2</f>
        <v>0.74609999999999999</v>
      </c>
      <c r="C4" s="47">
        <f>0.9*C2</f>
        <v>0.73619999999999997</v>
      </c>
      <c r="D4" s="47">
        <f>0.9*D2</f>
        <v>0.72540000000000004</v>
      </c>
      <c r="E4" s="47">
        <f>0.9*E2</f>
        <v>0.73980000000000001</v>
      </c>
      <c r="F4" s="47">
        <f>0.9*F2</f>
        <v>0.73980000000000001</v>
      </c>
      <c r="G4" s="56"/>
      <c r="H4" s="56"/>
      <c r="I4" s="57"/>
      <c r="J4" s="42"/>
      <c r="K4" s="45" t="s">
        <v>9</v>
      </c>
      <c r="L4" s="47">
        <f t="shared" ref="L4:S4" si="0">0.9*L2</f>
        <v>0.76500000000000001</v>
      </c>
      <c r="M4" s="47">
        <f t="shared" si="0"/>
        <v>0.76500000000000001</v>
      </c>
      <c r="N4" s="47">
        <f t="shared" si="0"/>
        <v>0.76500000000000001</v>
      </c>
      <c r="O4" s="47">
        <f t="shared" si="0"/>
        <v>0.72000000000000008</v>
      </c>
      <c r="P4" s="47">
        <f t="shared" si="0"/>
        <v>0.81</v>
      </c>
      <c r="Q4" s="47">
        <f t="shared" si="0"/>
        <v>0.81</v>
      </c>
      <c r="R4" s="47">
        <f t="shared" si="0"/>
        <v>0.81</v>
      </c>
      <c r="S4" s="48">
        <f t="shared" si="0"/>
        <v>0.81</v>
      </c>
    </row>
    <row r="5" spans="1:19" x14ac:dyDescent="0.3">
      <c r="A5" s="45" t="s">
        <v>8</v>
      </c>
      <c r="B5" s="47">
        <f>B3/B2</f>
        <v>0</v>
      </c>
      <c r="C5" s="47">
        <f>C3/C2</f>
        <v>0</v>
      </c>
      <c r="D5" s="47">
        <f>D3/D2</f>
        <v>0</v>
      </c>
      <c r="E5" s="47">
        <f>E3/E2</f>
        <v>0</v>
      </c>
      <c r="F5" s="47">
        <f>F3/F2</f>
        <v>0</v>
      </c>
      <c r="G5" s="58"/>
      <c r="H5" s="58"/>
      <c r="I5" s="59"/>
      <c r="J5" s="42"/>
      <c r="K5" s="45" t="s">
        <v>8</v>
      </c>
      <c r="L5" s="47">
        <f t="shared" ref="L5:S5" si="1">(L3/L2)</f>
        <v>0</v>
      </c>
      <c r="M5" s="47">
        <f t="shared" si="1"/>
        <v>0</v>
      </c>
      <c r="N5" s="47">
        <f t="shared" si="1"/>
        <v>0</v>
      </c>
      <c r="O5" s="47">
        <f t="shared" si="1"/>
        <v>0</v>
      </c>
      <c r="P5" s="47">
        <f t="shared" si="1"/>
        <v>0</v>
      </c>
      <c r="Q5" s="47">
        <f t="shared" si="1"/>
        <v>0</v>
      </c>
      <c r="R5" s="47">
        <f t="shared" si="1"/>
        <v>0</v>
      </c>
      <c r="S5" s="48">
        <f t="shared" si="1"/>
        <v>0</v>
      </c>
    </row>
    <row r="6" spans="1:19" x14ac:dyDescent="0.3">
      <c r="A6" s="45"/>
      <c r="B6" s="46"/>
      <c r="C6" s="46"/>
      <c r="D6" s="46"/>
      <c r="E6" s="46"/>
      <c r="F6" s="46"/>
      <c r="G6" s="46"/>
      <c r="H6" s="46"/>
      <c r="I6" s="60"/>
      <c r="J6" s="42"/>
      <c r="K6" s="45"/>
      <c r="L6" s="46"/>
      <c r="M6" s="46"/>
      <c r="N6" s="46"/>
      <c r="O6" s="46"/>
      <c r="P6" s="46"/>
      <c r="Q6" s="46"/>
      <c r="R6" s="46"/>
      <c r="S6" s="60"/>
    </row>
    <row r="7" spans="1:19" ht="15" thickBot="1" x14ac:dyDescent="0.35">
      <c r="A7" s="49" t="s">
        <v>9</v>
      </c>
      <c r="B7" s="50" t="str">
        <f t="shared" ref="B7:I7" si="2">IF(B5&gt;0.9,"*MET90","")</f>
        <v/>
      </c>
      <c r="C7" s="50" t="str">
        <f t="shared" si="2"/>
        <v/>
      </c>
      <c r="D7" s="50" t="str">
        <f t="shared" si="2"/>
        <v/>
      </c>
      <c r="E7" s="50" t="str">
        <f t="shared" si="2"/>
        <v/>
      </c>
      <c r="F7" s="50" t="str">
        <f t="shared" si="2"/>
        <v/>
      </c>
      <c r="G7" s="50" t="str">
        <f t="shared" si="2"/>
        <v/>
      </c>
      <c r="H7" s="50" t="str">
        <f t="shared" si="2"/>
        <v/>
      </c>
      <c r="I7" s="61" t="str">
        <f t="shared" si="2"/>
        <v/>
      </c>
      <c r="J7" s="42"/>
      <c r="K7" s="49" t="s">
        <v>9</v>
      </c>
      <c r="L7" s="50" t="str">
        <f t="shared" ref="L7:S7" si="3">IF(L5&gt;0.9,"*MET90","")</f>
        <v/>
      </c>
      <c r="M7" s="50" t="str">
        <f t="shared" si="3"/>
        <v/>
      </c>
      <c r="N7" s="50" t="str">
        <f t="shared" si="3"/>
        <v/>
      </c>
      <c r="O7" s="50" t="str">
        <f t="shared" si="3"/>
        <v/>
      </c>
      <c r="P7" s="50" t="str">
        <f t="shared" si="3"/>
        <v/>
      </c>
      <c r="Q7" s="50" t="str">
        <f t="shared" si="3"/>
        <v/>
      </c>
      <c r="R7" s="50" t="str">
        <f t="shared" si="3"/>
        <v/>
      </c>
      <c r="S7" s="61" t="str">
        <f t="shared" si="3"/>
        <v/>
      </c>
    </row>
    <row r="8" spans="1:19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62"/>
    </row>
    <row r="9" spans="1:19" ht="15" thickBot="1" x14ac:dyDescent="0.3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62"/>
    </row>
    <row r="10" spans="1:19" x14ac:dyDescent="0.3">
      <c r="A10" s="51" t="s">
        <v>13</v>
      </c>
      <c r="B10" s="43">
        <v>2012</v>
      </c>
      <c r="C10" s="43">
        <v>2013</v>
      </c>
      <c r="D10" s="43">
        <v>2014</v>
      </c>
      <c r="E10" s="43">
        <v>2015</v>
      </c>
      <c r="F10" s="43">
        <v>2016</v>
      </c>
      <c r="G10" s="52" t="s">
        <v>69</v>
      </c>
      <c r="H10" s="52" t="s">
        <v>72</v>
      </c>
      <c r="I10" s="53" t="s">
        <v>76</v>
      </c>
      <c r="J10" s="42"/>
      <c r="K10" s="51" t="s">
        <v>17</v>
      </c>
      <c r="L10" s="43">
        <v>2012</v>
      </c>
      <c r="M10" s="43">
        <v>2013</v>
      </c>
      <c r="N10" s="43">
        <v>2014</v>
      </c>
      <c r="O10" s="43">
        <v>2015</v>
      </c>
      <c r="P10" s="43">
        <v>2016</v>
      </c>
      <c r="Q10" s="43">
        <v>2017</v>
      </c>
      <c r="R10" s="43">
        <v>2018</v>
      </c>
      <c r="S10" s="44">
        <v>2019</v>
      </c>
    </row>
    <row r="11" spans="1:19" x14ac:dyDescent="0.3">
      <c r="A11" s="45" t="s">
        <v>6</v>
      </c>
      <c r="B11" s="47">
        <f>'Data Entry Sheet'!B16</f>
        <v>0.82899999999999996</v>
      </c>
      <c r="C11" s="47">
        <f>'Data Entry Sheet'!B14</f>
        <v>0.81799999999999995</v>
      </c>
      <c r="D11" s="47">
        <f>'Data Entry Sheet'!B12</f>
        <v>0.80600000000000005</v>
      </c>
      <c r="E11" s="47">
        <f>'Data Entry Sheet'!B10</f>
        <v>0.82199999999999995</v>
      </c>
      <c r="F11" s="47">
        <f>'Data Entry Sheet'!C8</f>
        <v>0.72</v>
      </c>
      <c r="G11" s="56"/>
      <c r="H11" s="56"/>
      <c r="I11" s="57"/>
      <c r="J11" s="42"/>
      <c r="K11" s="45" t="s">
        <v>6</v>
      </c>
      <c r="L11" s="47">
        <f>'Data Entry Sheet'!I16</f>
        <v>0.88300000000000001</v>
      </c>
      <c r="M11" s="47">
        <f>'Data Entry Sheet'!I14</f>
        <v>0.88600000000000001</v>
      </c>
      <c r="N11" s="47">
        <f>'Data Entry Sheet'!I12</f>
        <v>0.85499999999999998</v>
      </c>
      <c r="O11" s="47">
        <f>'Data Entry Sheet'!I10</f>
        <v>0.85499999999999998</v>
      </c>
      <c r="P11" s="47">
        <f>'Data Entry Sheet'!I8</f>
        <v>0.80500000000000005</v>
      </c>
      <c r="Q11" s="47">
        <f>'Data Entry Sheet'!I6</f>
        <v>0.80500000000000005</v>
      </c>
      <c r="R11" s="47">
        <f>'Data Entry Sheet'!I4</f>
        <v>0.81</v>
      </c>
      <c r="S11" s="48">
        <f>'Data Entry Sheet'!I2</f>
        <v>0.81</v>
      </c>
    </row>
    <row r="12" spans="1:19" x14ac:dyDescent="0.3">
      <c r="A12" s="45" t="s">
        <v>7</v>
      </c>
      <c r="B12" s="47">
        <f>'Data Entry Sheet'!C17</f>
        <v>0</v>
      </c>
      <c r="C12" s="47">
        <f>'Data Entry Sheet'!C15</f>
        <v>0</v>
      </c>
      <c r="D12" s="47">
        <f>'Data Entry Sheet'!C13</f>
        <v>0</v>
      </c>
      <c r="E12" s="47">
        <f>'Data Entry Sheet'!C11</f>
        <v>0</v>
      </c>
      <c r="F12" s="47">
        <f>'Data Entry Sheet'!C9</f>
        <v>0</v>
      </c>
      <c r="G12" s="56"/>
      <c r="H12" s="56"/>
      <c r="I12" s="57"/>
      <c r="J12" s="42"/>
      <c r="K12" s="45" t="s">
        <v>7</v>
      </c>
      <c r="L12" s="47">
        <f>'Data Entry Sheet'!I17</f>
        <v>0</v>
      </c>
      <c r="M12" s="47">
        <f>'Data Entry Sheet'!I15</f>
        <v>0</v>
      </c>
      <c r="N12" s="47">
        <f>'Data Entry Sheet'!I13</f>
        <v>0</v>
      </c>
      <c r="O12" s="47">
        <f>'Data Entry Sheet'!I11</f>
        <v>0</v>
      </c>
      <c r="P12" s="47">
        <f>'Data Entry Sheet'!I9</f>
        <v>0</v>
      </c>
      <c r="Q12" s="47">
        <f>'Data Entry Sheet'!I7</f>
        <v>0</v>
      </c>
      <c r="R12" s="47">
        <f>'Data Entry Sheet'!I5</f>
        <v>0</v>
      </c>
      <c r="S12" s="48">
        <f>'Data Entry Sheet'!I3</f>
        <v>0</v>
      </c>
    </row>
    <row r="13" spans="1:19" x14ac:dyDescent="0.3">
      <c r="A13" s="45" t="s">
        <v>9</v>
      </c>
      <c r="B13" s="47">
        <f>0.9*B11</f>
        <v>0.74609999999999999</v>
      </c>
      <c r="C13" s="47">
        <f>0.9*C11</f>
        <v>0.73619999999999997</v>
      </c>
      <c r="D13" s="47">
        <f>0.9*D11</f>
        <v>0.72540000000000004</v>
      </c>
      <c r="E13" s="47">
        <f>0.9*E11</f>
        <v>0.73980000000000001</v>
      </c>
      <c r="F13" s="47">
        <f>0.9*F11</f>
        <v>0.64800000000000002</v>
      </c>
      <c r="G13" s="56"/>
      <c r="H13" s="56"/>
      <c r="I13" s="57"/>
      <c r="J13" s="42"/>
      <c r="K13" s="45" t="s">
        <v>9</v>
      </c>
      <c r="L13" s="47">
        <f t="shared" ref="L13:S13" si="4">0.9*L11</f>
        <v>0.79470000000000007</v>
      </c>
      <c r="M13" s="47">
        <f t="shared" si="4"/>
        <v>0.7974</v>
      </c>
      <c r="N13" s="47">
        <f t="shared" si="4"/>
        <v>0.76949999999999996</v>
      </c>
      <c r="O13" s="47">
        <f t="shared" si="4"/>
        <v>0.76949999999999996</v>
      </c>
      <c r="P13" s="47">
        <f t="shared" si="4"/>
        <v>0.72450000000000003</v>
      </c>
      <c r="Q13" s="47">
        <f t="shared" si="4"/>
        <v>0.72450000000000003</v>
      </c>
      <c r="R13" s="47">
        <f t="shared" si="4"/>
        <v>0.72900000000000009</v>
      </c>
      <c r="S13" s="48">
        <f t="shared" si="4"/>
        <v>0.72900000000000009</v>
      </c>
    </row>
    <row r="14" spans="1:19" x14ac:dyDescent="0.3">
      <c r="A14" s="45" t="s">
        <v>8</v>
      </c>
      <c r="B14" s="47">
        <f>(B12/B11)</f>
        <v>0</v>
      </c>
      <c r="C14" s="47">
        <f>(C12/C11)</f>
        <v>0</v>
      </c>
      <c r="D14" s="47">
        <f>(D12/D11)</f>
        <v>0</v>
      </c>
      <c r="E14" s="47">
        <f>(E12/E11)</f>
        <v>0</v>
      </c>
      <c r="F14" s="47">
        <f>(F12/F11)</f>
        <v>0</v>
      </c>
      <c r="G14" s="56"/>
      <c r="H14" s="56"/>
      <c r="I14" s="57"/>
      <c r="J14" s="42"/>
      <c r="K14" s="45" t="s">
        <v>8</v>
      </c>
      <c r="L14" s="47">
        <f t="shared" ref="L14:S14" si="5">(L12/L11)</f>
        <v>0</v>
      </c>
      <c r="M14" s="47">
        <f t="shared" si="5"/>
        <v>0</v>
      </c>
      <c r="N14" s="47">
        <f t="shared" si="5"/>
        <v>0</v>
      </c>
      <c r="O14" s="47">
        <f t="shared" si="5"/>
        <v>0</v>
      </c>
      <c r="P14" s="47">
        <f t="shared" si="5"/>
        <v>0</v>
      </c>
      <c r="Q14" s="47">
        <f t="shared" si="5"/>
        <v>0</v>
      </c>
      <c r="R14" s="47">
        <f t="shared" si="5"/>
        <v>0</v>
      </c>
      <c r="S14" s="48">
        <f t="shared" si="5"/>
        <v>0</v>
      </c>
    </row>
    <row r="15" spans="1:19" x14ac:dyDescent="0.3">
      <c r="A15" s="45"/>
      <c r="B15" s="46"/>
      <c r="C15" s="46"/>
      <c r="D15" s="46"/>
      <c r="E15" s="46"/>
      <c r="F15" s="46"/>
      <c r="G15" s="46"/>
      <c r="H15" s="46"/>
      <c r="I15" s="60"/>
      <c r="J15" s="42"/>
      <c r="K15" s="45"/>
      <c r="L15" s="46"/>
      <c r="M15" s="46"/>
      <c r="N15" s="46"/>
      <c r="O15" s="46"/>
      <c r="P15" s="46"/>
      <c r="Q15" s="46"/>
      <c r="R15" s="46"/>
      <c r="S15" s="60"/>
    </row>
    <row r="16" spans="1:19" ht="15" thickBot="1" x14ac:dyDescent="0.35">
      <c r="A16" s="49" t="s">
        <v>9</v>
      </c>
      <c r="B16" s="50" t="str">
        <f t="shared" ref="B16:I16" si="6">IF(B14&gt;0.9,"*MET90","")</f>
        <v/>
      </c>
      <c r="C16" s="50" t="str">
        <f t="shared" si="6"/>
        <v/>
      </c>
      <c r="D16" s="50" t="str">
        <f t="shared" si="6"/>
        <v/>
      </c>
      <c r="E16" s="50" t="str">
        <f t="shared" si="6"/>
        <v/>
      </c>
      <c r="F16" s="50" t="str">
        <f t="shared" si="6"/>
        <v/>
      </c>
      <c r="G16" s="50" t="str">
        <f t="shared" si="6"/>
        <v/>
      </c>
      <c r="H16" s="50" t="str">
        <f t="shared" si="6"/>
        <v/>
      </c>
      <c r="I16" s="61" t="str">
        <f t="shared" si="6"/>
        <v/>
      </c>
      <c r="J16" s="42"/>
      <c r="K16" s="49" t="s">
        <v>9</v>
      </c>
      <c r="L16" s="50" t="str">
        <f t="shared" ref="L16:S16" si="7">IF(L14&gt;0.9,"*MET90","")</f>
        <v/>
      </c>
      <c r="M16" s="50" t="str">
        <f t="shared" si="7"/>
        <v/>
      </c>
      <c r="N16" s="50" t="str">
        <f t="shared" si="7"/>
        <v/>
      </c>
      <c r="O16" s="50" t="str">
        <f t="shared" si="7"/>
        <v/>
      </c>
      <c r="P16" s="50" t="str">
        <f t="shared" si="7"/>
        <v/>
      </c>
      <c r="Q16" s="50" t="str">
        <f t="shared" si="7"/>
        <v/>
      </c>
      <c r="R16" s="50" t="str">
        <f t="shared" si="7"/>
        <v/>
      </c>
      <c r="S16" s="61" t="str">
        <f t="shared" si="7"/>
        <v/>
      </c>
    </row>
    <row r="17" spans="1:19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62"/>
    </row>
    <row r="18" spans="1:19" ht="15" thickBot="1" x14ac:dyDescent="0.3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2"/>
    </row>
    <row r="19" spans="1:19" x14ac:dyDescent="0.3">
      <c r="A19" s="51" t="s">
        <v>14</v>
      </c>
      <c r="B19" s="43">
        <v>2012</v>
      </c>
      <c r="C19" s="43">
        <v>2013</v>
      </c>
      <c r="D19" s="43">
        <v>2014</v>
      </c>
      <c r="E19" s="43">
        <v>2015</v>
      </c>
      <c r="F19" s="43">
        <v>2016</v>
      </c>
      <c r="G19" s="43">
        <v>2017</v>
      </c>
      <c r="H19" s="43">
        <v>2018</v>
      </c>
      <c r="I19" s="44">
        <v>2019</v>
      </c>
      <c r="J19" s="42"/>
      <c r="K19" s="51" t="s">
        <v>18</v>
      </c>
      <c r="L19" s="43">
        <v>2012</v>
      </c>
      <c r="M19" s="43">
        <v>2013</v>
      </c>
      <c r="N19" s="43">
        <v>2014</v>
      </c>
      <c r="O19" s="43">
        <v>2015</v>
      </c>
      <c r="P19" s="43">
        <v>2016</v>
      </c>
      <c r="Q19" s="43">
        <v>2017</v>
      </c>
      <c r="R19" s="43">
        <v>2018</v>
      </c>
      <c r="S19" s="44">
        <v>2019</v>
      </c>
    </row>
    <row r="20" spans="1:19" x14ac:dyDescent="0.3">
      <c r="A20" s="45" t="s">
        <v>6</v>
      </c>
      <c r="B20" s="47">
        <f>'Data Entry Sheet'!E16</f>
        <v>0.67500000000000004</v>
      </c>
      <c r="C20" s="47">
        <f>'Data Entry Sheet'!E14</f>
        <v>0.68</v>
      </c>
      <c r="D20" s="47">
        <f>'Data Entry Sheet'!E12</f>
        <v>0.68500000000000005</v>
      </c>
      <c r="E20" s="47">
        <f>'Data Entry Sheet'!E10</f>
        <v>0.69</v>
      </c>
      <c r="F20" s="47">
        <f>'Data Entry Sheet'!E8</f>
        <v>0.91</v>
      </c>
      <c r="G20" s="47">
        <f>'Data Entry Sheet'!E6</f>
        <v>0.91</v>
      </c>
      <c r="H20" s="47">
        <f>'Data Entry Sheet'!E4</f>
        <v>0.90700000000000003</v>
      </c>
      <c r="I20" s="48">
        <f>'Data Entry Sheet'!E2</f>
        <v>0.90700000000000003</v>
      </c>
      <c r="J20" s="42"/>
      <c r="K20" s="45" t="s">
        <v>6</v>
      </c>
      <c r="L20" s="47">
        <f>'Data Entry Sheet'!G16</f>
        <v>0.377</v>
      </c>
      <c r="M20" s="47">
        <f>'Data Entry Sheet'!G14</f>
        <v>0.379</v>
      </c>
      <c r="N20" s="47">
        <f>'Data Entry Sheet'!G12</f>
        <v>0.38</v>
      </c>
      <c r="O20" s="47">
        <f>'Data Entry Sheet'!G10</f>
        <v>0.38</v>
      </c>
      <c r="P20" s="47">
        <f>'Data Entry Sheet'!G8</f>
        <v>0.33</v>
      </c>
      <c r="Q20" s="47">
        <f>'Data Entry Sheet'!G6</f>
        <v>0.33</v>
      </c>
      <c r="R20" s="47">
        <f>'Data Entry Sheet'!G4</f>
        <v>0.35</v>
      </c>
      <c r="S20" s="48">
        <f>'Data Entry Sheet'!G2</f>
        <v>0.35</v>
      </c>
    </row>
    <row r="21" spans="1:19" x14ac:dyDescent="0.3">
      <c r="A21" s="45" t="s">
        <v>7</v>
      </c>
      <c r="B21" s="47">
        <f>'Data Entry Sheet'!E17</f>
        <v>0</v>
      </c>
      <c r="C21" s="47">
        <f>'Data Entry Sheet'!E15</f>
        <v>0</v>
      </c>
      <c r="D21" s="47">
        <f>'Data Entry Sheet'!E13</f>
        <v>0</v>
      </c>
      <c r="E21" s="47">
        <f>'Data Entry Sheet'!E11</f>
        <v>0</v>
      </c>
      <c r="F21" s="47">
        <f>'Data Entry Sheet'!E9</f>
        <v>0</v>
      </c>
      <c r="G21" s="47">
        <f>'Data Entry Sheet'!E7</f>
        <v>0</v>
      </c>
      <c r="H21" s="47">
        <f>'Data Entry Sheet'!E5</f>
        <v>0</v>
      </c>
      <c r="I21" s="48">
        <f>'Data Entry Sheet'!E3</f>
        <v>0</v>
      </c>
      <c r="J21" s="42"/>
      <c r="K21" s="45" t="s">
        <v>7</v>
      </c>
      <c r="L21" s="47">
        <f>'Data Entry Sheet'!G17</f>
        <v>0</v>
      </c>
      <c r="M21" s="47">
        <f>'Data Entry Sheet'!G15</f>
        <v>0</v>
      </c>
      <c r="N21" s="47">
        <f>'Data Entry Sheet'!G13</f>
        <v>0</v>
      </c>
      <c r="O21" s="47">
        <f>'Data Entry Sheet'!G11</f>
        <v>0</v>
      </c>
      <c r="P21" s="47">
        <f>'Data Entry Sheet'!G9</f>
        <v>0</v>
      </c>
      <c r="Q21" s="47">
        <f>'Data Entry Sheet'!G7</f>
        <v>0</v>
      </c>
      <c r="R21" s="47">
        <f>'Data Entry Sheet'!G5</f>
        <v>0</v>
      </c>
      <c r="S21" s="48">
        <f>'Data Entry Sheet'!G3</f>
        <v>0</v>
      </c>
    </row>
    <row r="22" spans="1:19" x14ac:dyDescent="0.3">
      <c r="A22" s="45" t="s">
        <v>9</v>
      </c>
      <c r="B22" s="47">
        <f t="shared" ref="B22:I22" si="8">0.9*B20</f>
        <v>0.60750000000000004</v>
      </c>
      <c r="C22" s="47">
        <f t="shared" si="8"/>
        <v>0.6120000000000001</v>
      </c>
      <c r="D22" s="47">
        <f t="shared" si="8"/>
        <v>0.61650000000000005</v>
      </c>
      <c r="E22" s="47">
        <f t="shared" si="8"/>
        <v>0.621</v>
      </c>
      <c r="F22" s="47">
        <f t="shared" si="8"/>
        <v>0.81900000000000006</v>
      </c>
      <c r="G22" s="47">
        <f t="shared" si="8"/>
        <v>0.81900000000000006</v>
      </c>
      <c r="H22" s="47">
        <f t="shared" si="8"/>
        <v>0.81630000000000003</v>
      </c>
      <c r="I22" s="48">
        <f t="shared" si="8"/>
        <v>0.81630000000000003</v>
      </c>
      <c r="J22" s="42"/>
      <c r="K22" s="45" t="s">
        <v>9</v>
      </c>
      <c r="L22" s="47">
        <f t="shared" ref="L22:S22" si="9">0.9*L20</f>
        <v>0.33929999999999999</v>
      </c>
      <c r="M22" s="47">
        <f t="shared" si="9"/>
        <v>0.34110000000000001</v>
      </c>
      <c r="N22" s="47">
        <f t="shared" si="9"/>
        <v>0.34200000000000003</v>
      </c>
      <c r="O22" s="47">
        <f t="shared" si="9"/>
        <v>0.34200000000000003</v>
      </c>
      <c r="P22" s="47">
        <f t="shared" si="9"/>
        <v>0.29700000000000004</v>
      </c>
      <c r="Q22" s="47">
        <f t="shared" si="9"/>
        <v>0.29700000000000004</v>
      </c>
      <c r="R22" s="47">
        <f t="shared" si="9"/>
        <v>0.315</v>
      </c>
      <c r="S22" s="48">
        <f t="shared" si="9"/>
        <v>0.315</v>
      </c>
    </row>
    <row r="23" spans="1:19" x14ac:dyDescent="0.3">
      <c r="A23" s="45" t="s">
        <v>8</v>
      </c>
      <c r="B23" s="47">
        <f t="shared" ref="B23:I23" si="10">(B21/B20)</f>
        <v>0</v>
      </c>
      <c r="C23" s="47">
        <f t="shared" si="10"/>
        <v>0</v>
      </c>
      <c r="D23" s="47">
        <f t="shared" si="10"/>
        <v>0</v>
      </c>
      <c r="E23" s="47">
        <f t="shared" si="10"/>
        <v>0</v>
      </c>
      <c r="F23" s="47">
        <f t="shared" si="10"/>
        <v>0</v>
      </c>
      <c r="G23" s="47">
        <f t="shared" si="10"/>
        <v>0</v>
      </c>
      <c r="H23" s="47">
        <f t="shared" si="10"/>
        <v>0</v>
      </c>
      <c r="I23" s="48">
        <f t="shared" si="10"/>
        <v>0</v>
      </c>
      <c r="J23" s="42"/>
      <c r="K23" s="45" t="s">
        <v>8</v>
      </c>
      <c r="L23" s="47">
        <f t="shared" ref="L23:S23" si="11">(L21/L20)</f>
        <v>0</v>
      </c>
      <c r="M23" s="47">
        <f t="shared" si="11"/>
        <v>0</v>
      </c>
      <c r="N23" s="47">
        <f t="shared" si="11"/>
        <v>0</v>
      </c>
      <c r="O23" s="47">
        <f t="shared" si="11"/>
        <v>0</v>
      </c>
      <c r="P23" s="47">
        <f t="shared" si="11"/>
        <v>0</v>
      </c>
      <c r="Q23" s="47">
        <f t="shared" si="11"/>
        <v>0</v>
      </c>
      <c r="R23" s="47">
        <f t="shared" si="11"/>
        <v>0</v>
      </c>
      <c r="S23" s="48">
        <f t="shared" si="11"/>
        <v>0</v>
      </c>
    </row>
    <row r="24" spans="1:19" x14ac:dyDescent="0.3">
      <c r="A24" s="45"/>
      <c r="B24" s="46"/>
      <c r="C24" s="46"/>
      <c r="D24" s="46"/>
      <c r="E24" s="46"/>
      <c r="F24" s="46"/>
      <c r="G24" s="46"/>
      <c r="H24" s="46"/>
      <c r="I24" s="60"/>
      <c r="J24" s="42"/>
      <c r="K24" s="45"/>
      <c r="L24" s="46"/>
      <c r="M24" s="46"/>
      <c r="N24" s="46"/>
      <c r="O24" s="46"/>
      <c r="P24" s="46"/>
      <c r="Q24" s="46"/>
      <c r="R24" s="46"/>
      <c r="S24" s="60"/>
    </row>
    <row r="25" spans="1:19" ht="15" thickBot="1" x14ac:dyDescent="0.35">
      <c r="A25" s="49" t="s">
        <v>9</v>
      </c>
      <c r="B25" s="50" t="str">
        <f t="shared" ref="B25:I25" si="12">IF(B23&gt;0.9,"*MET90","")</f>
        <v/>
      </c>
      <c r="C25" s="50" t="str">
        <f t="shared" si="12"/>
        <v/>
      </c>
      <c r="D25" s="50" t="str">
        <f t="shared" si="12"/>
        <v/>
      </c>
      <c r="E25" s="50" t="str">
        <f t="shared" si="12"/>
        <v/>
      </c>
      <c r="F25" s="50" t="str">
        <f t="shared" si="12"/>
        <v/>
      </c>
      <c r="G25" s="50" t="str">
        <f t="shared" si="12"/>
        <v/>
      </c>
      <c r="H25" s="50" t="str">
        <f t="shared" si="12"/>
        <v/>
      </c>
      <c r="I25" s="61" t="str">
        <f t="shared" si="12"/>
        <v/>
      </c>
      <c r="J25" s="42"/>
      <c r="K25" s="49" t="s">
        <v>9</v>
      </c>
      <c r="L25" s="50" t="str">
        <f t="shared" ref="L25:S25" si="13">IF(L23&gt;0.9,"*MET90","")</f>
        <v/>
      </c>
      <c r="M25" s="50" t="str">
        <f t="shared" si="13"/>
        <v/>
      </c>
      <c r="N25" s="50" t="str">
        <f t="shared" si="13"/>
        <v/>
      </c>
      <c r="O25" s="50" t="str">
        <f t="shared" si="13"/>
        <v/>
      </c>
      <c r="P25" s="50" t="str">
        <f t="shared" si="13"/>
        <v/>
      </c>
      <c r="Q25" s="50" t="str">
        <f t="shared" si="13"/>
        <v/>
      </c>
      <c r="R25" s="50" t="str">
        <f t="shared" si="13"/>
        <v/>
      </c>
      <c r="S25" s="61" t="str">
        <f t="shared" si="13"/>
        <v/>
      </c>
    </row>
    <row r="26" spans="1:19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63"/>
      <c r="O26" s="62"/>
    </row>
    <row r="27" spans="1:19" ht="15" thickBot="1" x14ac:dyDescent="0.3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63"/>
      <c r="O27" s="62"/>
    </row>
    <row r="28" spans="1:19" x14ac:dyDescent="0.3">
      <c r="A28" s="51" t="s">
        <v>15</v>
      </c>
      <c r="B28" s="43">
        <v>2012</v>
      </c>
      <c r="C28" s="43">
        <v>2013</v>
      </c>
      <c r="D28" s="43">
        <v>2014</v>
      </c>
      <c r="E28" s="43">
        <v>2015</v>
      </c>
      <c r="F28" s="43">
        <v>2016</v>
      </c>
      <c r="G28" s="43">
        <v>2017</v>
      </c>
      <c r="H28" s="43">
        <v>2018</v>
      </c>
      <c r="I28" s="44">
        <v>2019</v>
      </c>
      <c r="J28" s="42"/>
      <c r="K28" s="51" t="s">
        <v>19</v>
      </c>
      <c r="L28" s="43">
        <v>2012</v>
      </c>
      <c r="M28" s="43">
        <v>2013</v>
      </c>
      <c r="N28" s="43">
        <v>2014</v>
      </c>
      <c r="O28" s="43">
        <v>2015</v>
      </c>
      <c r="P28" s="43">
        <v>2016</v>
      </c>
      <c r="Q28" s="43">
        <v>2017</v>
      </c>
      <c r="R28" s="43">
        <v>2018</v>
      </c>
      <c r="S28" s="44">
        <v>2019</v>
      </c>
    </row>
    <row r="29" spans="1:19" x14ac:dyDescent="0.3">
      <c r="A29" s="45" t="s">
        <v>6</v>
      </c>
      <c r="B29" s="47">
        <f>'Data Entry Sheet'!F16</f>
        <v>0.92700000000000005</v>
      </c>
      <c r="C29" s="47">
        <f>'Data Entry Sheet'!F14</f>
        <v>0.93200000000000005</v>
      </c>
      <c r="D29" s="47">
        <f>'Data Entry Sheet'!F12</f>
        <v>0.91</v>
      </c>
      <c r="E29" s="47">
        <f>'Data Entry Sheet'!F10</f>
        <v>0.91</v>
      </c>
      <c r="F29" s="47">
        <f>'Data Entry Sheet'!F8</f>
        <v>0.86</v>
      </c>
      <c r="G29" s="47">
        <f>'Data Entry Sheet'!F6</f>
        <v>0.86</v>
      </c>
      <c r="H29" s="47">
        <f>'Data Entry Sheet'!F4</f>
        <v>0.86</v>
      </c>
      <c r="I29" s="48">
        <f>'Data Entry Sheet'!F2</f>
        <v>0.91</v>
      </c>
      <c r="J29" s="42"/>
      <c r="K29" s="45" t="s">
        <v>6</v>
      </c>
      <c r="L29" s="47">
        <f>'Data Entry Sheet'!H16</f>
        <v>0.29299999999999998</v>
      </c>
      <c r="M29" s="47">
        <f>'Data Entry Sheet'!H14</f>
        <v>0.28299999999999997</v>
      </c>
      <c r="N29" s="47">
        <f>'Data Entry Sheet'!H12</f>
        <v>0.29299999999999998</v>
      </c>
      <c r="O29" s="47">
        <f>'Data Entry Sheet'!H10</f>
        <v>0.29299999999999998</v>
      </c>
      <c r="P29" s="47">
        <f>'Data Entry Sheet'!H8</f>
        <v>0.28299999999999997</v>
      </c>
      <c r="Q29" s="47">
        <f>'Data Entry Sheet'!H6</f>
        <v>0.28299999999999997</v>
      </c>
      <c r="R29" s="47">
        <f>'Data Entry Sheet'!H4</f>
        <v>0.33</v>
      </c>
      <c r="S29" s="48">
        <f>'Data Entry Sheet'!H2</f>
        <v>0.33</v>
      </c>
    </row>
    <row r="30" spans="1:19" x14ac:dyDescent="0.3">
      <c r="A30" s="45" t="s">
        <v>7</v>
      </c>
      <c r="B30" s="47">
        <f>'Data Entry Sheet'!F17</f>
        <v>0</v>
      </c>
      <c r="C30" s="47">
        <f>'Data Entry Sheet'!F15</f>
        <v>0</v>
      </c>
      <c r="D30" s="47">
        <f>'Data Entry Sheet'!F13</f>
        <v>0</v>
      </c>
      <c r="E30" s="47">
        <f>'Data Entry Sheet'!F11</f>
        <v>0</v>
      </c>
      <c r="F30" s="47">
        <f>'Data Entry Sheet'!F9</f>
        <v>0</v>
      </c>
      <c r="G30" s="47">
        <f>'Data Entry Sheet'!F7</f>
        <v>0</v>
      </c>
      <c r="H30" s="47">
        <f>'Data Entry Sheet'!F5</f>
        <v>0</v>
      </c>
      <c r="I30" s="48">
        <f>'Data Entry Sheet'!F3</f>
        <v>0</v>
      </c>
      <c r="J30" s="42"/>
      <c r="K30" s="45" t="s">
        <v>7</v>
      </c>
      <c r="L30" s="47">
        <f>'Data Entry Sheet'!H17</f>
        <v>0</v>
      </c>
      <c r="M30" s="47">
        <f>'Data Entry Sheet'!H15</f>
        <v>0</v>
      </c>
      <c r="N30" s="47">
        <f>'Data Entry Sheet'!H13</f>
        <v>0</v>
      </c>
      <c r="O30" s="47">
        <f>'Data Entry Sheet'!H11</f>
        <v>0</v>
      </c>
      <c r="P30" s="47">
        <f>'Data Entry Sheet'!H9</f>
        <v>0</v>
      </c>
      <c r="Q30" s="47">
        <f>'Data Entry Sheet'!H7</f>
        <v>0</v>
      </c>
      <c r="R30" s="47">
        <f>'Data Entry Sheet'!H5</f>
        <v>0</v>
      </c>
      <c r="S30" s="48">
        <f>'Data Entry Sheet'!H3</f>
        <v>0</v>
      </c>
    </row>
    <row r="31" spans="1:19" x14ac:dyDescent="0.3">
      <c r="A31" s="45" t="s">
        <v>9</v>
      </c>
      <c r="B31" s="47">
        <f t="shared" ref="B31:I31" si="14">0.9*B29</f>
        <v>0.83430000000000004</v>
      </c>
      <c r="C31" s="47">
        <f t="shared" si="14"/>
        <v>0.8388000000000001</v>
      </c>
      <c r="D31" s="47">
        <f t="shared" si="14"/>
        <v>0.81900000000000006</v>
      </c>
      <c r="E31" s="47">
        <f t="shared" si="14"/>
        <v>0.81900000000000006</v>
      </c>
      <c r="F31" s="47">
        <f t="shared" si="14"/>
        <v>0.77400000000000002</v>
      </c>
      <c r="G31" s="47">
        <f t="shared" si="14"/>
        <v>0.77400000000000002</v>
      </c>
      <c r="H31" s="47">
        <f t="shared" si="14"/>
        <v>0.77400000000000002</v>
      </c>
      <c r="I31" s="48">
        <f t="shared" si="14"/>
        <v>0.81900000000000006</v>
      </c>
      <c r="J31" s="42"/>
      <c r="K31" s="45" t="s">
        <v>9</v>
      </c>
      <c r="L31" s="47">
        <f t="shared" ref="L31:S31" si="15">0.9*L29</f>
        <v>0.26369999999999999</v>
      </c>
      <c r="M31" s="47">
        <f t="shared" si="15"/>
        <v>0.25469999999999998</v>
      </c>
      <c r="N31" s="47">
        <f t="shared" si="15"/>
        <v>0.26369999999999999</v>
      </c>
      <c r="O31" s="47">
        <f t="shared" si="15"/>
        <v>0.26369999999999999</v>
      </c>
      <c r="P31" s="47">
        <f t="shared" si="15"/>
        <v>0.25469999999999998</v>
      </c>
      <c r="Q31" s="47">
        <f t="shared" si="15"/>
        <v>0.25469999999999998</v>
      </c>
      <c r="R31" s="47">
        <f t="shared" si="15"/>
        <v>0.29700000000000004</v>
      </c>
      <c r="S31" s="48">
        <f t="shared" si="15"/>
        <v>0.29700000000000004</v>
      </c>
    </row>
    <row r="32" spans="1:19" x14ac:dyDescent="0.3">
      <c r="A32" s="45" t="s">
        <v>8</v>
      </c>
      <c r="B32" s="47">
        <f t="shared" ref="B32:I32" si="16">(B30/B29)</f>
        <v>0</v>
      </c>
      <c r="C32" s="47">
        <f t="shared" si="16"/>
        <v>0</v>
      </c>
      <c r="D32" s="47">
        <f t="shared" si="16"/>
        <v>0</v>
      </c>
      <c r="E32" s="47">
        <f t="shared" si="16"/>
        <v>0</v>
      </c>
      <c r="F32" s="47">
        <f t="shared" si="16"/>
        <v>0</v>
      </c>
      <c r="G32" s="47">
        <f t="shared" si="16"/>
        <v>0</v>
      </c>
      <c r="H32" s="47">
        <f t="shared" si="16"/>
        <v>0</v>
      </c>
      <c r="I32" s="48">
        <f t="shared" si="16"/>
        <v>0</v>
      </c>
      <c r="J32" s="42"/>
      <c r="K32" s="45" t="s">
        <v>8</v>
      </c>
      <c r="L32" s="47">
        <f t="shared" ref="L32:S32" si="17">(L30/L29)</f>
        <v>0</v>
      </c>
      <c r="M32" s="47">
        <f t="shared" si="17"/>
        <v>0</v>
      </c>
      <c r="N32" s="47">
        <f t="shared" si="17"/>
        <v>0</v>
      </c>
      <c r="O32" s="47">
        <f t="shared" si="17"/>
        <v>0</v>
      </c>
      <c r="P32" s="47">
        <f t="shared" si="17"/>
        <v>0</v>
      </c>
      <c r="Q32" s="47">
        <f t="shared" si="17"/>
        <v>0</v>
      </c>
      <c r="R32" s="47">
        <f t="shared" si="17"/>
        <v>0</v>
      </c>
      <c r="S32" s="48">
        <f t="shared" si="17"/>
        <v>0</v>
      </c>
    </row>
    <row r="33" spans="1:19" x14ac:dyDescent="0.3">
      <c r="A33" s="45"/>
      <c r="B33" s="46"/>
      <c r="C33" s="46"/>
      <c r="D33" s="46"/>
      <c r="E33" s="46"/>
      <c r="F33" s="46"/>
      <c r="G33" s="46"/>
      <c r="H33" s="46"/>
      <c r="I33" s="60"/>
      <c r="J33" s="42"/>
      <c r="K33" s="45"/>
      <c r="L33" s="46"/>
      <c r="M33" s="46"/>
      <c r="N33" s="46"/>
      <c r="O33" s="46"/>
      <c r="P33" s="46"/>
      <c r="Q33" s="46"/>
      <c r="R33" s="46"/>
      <c r="S33" s="60"/>
    </row>
    <row r="34" spans="1:19" ht="15" thickBot="1" x14ac:dyDescent="0.35">
      <c r="A34" s="49" t="s">
        <v>9</v>
      </c>
      <c r="B34" s="50" t="str">
        <f t="shared" ref="B34:I34" si="18">IF(B32&gt;0.9,"*MET90","")</f>
        <v/>
      </c>
      <c r="C34" s="50" t="str">
        <f t="shared" si="18"/>
        <v/>
      </c>
      <c r="D34" s="50" t="str">
        <f t="shared" si="18"/>
        <v/>
      </c>
      <c r="E34" s="50" t="str">
        <f t="shared" si="18"/>
        <v/>
      </c>
      <c r="F34" s="50" t="str">
        <f t="shared" si="18"/>
        <v/>
      </c>
      <c r="G34" s="50" t="str">
        <f t="shared" si="18"/>
        <v/>
      </c>
      <c r="H34" s="50" t="str">
        <f t="shared" si="18"/>
        <v/>
      </c>
      <c r="I34" s="61" t="str">
        <f t="shared" si="18"/>
        <v/>
      </c>
      <c r="J34" s="42"/>
      <c r="K34" s="49" t="s">
        <v>9</v>
      </c>
      <c r="L34" s="50" t="str">
        <f t="shared" ref="L34:S34" si="19">IF(L32&gt;0.9,"*MET90","")</f>
        <v/>
      </c>
      <c r="M34" s="50" t="str">
        <f t="shared" si="19"/>
        <v/>
      </c>
      <c r="N34" s="50" t="str">
        <f t="shared" si="19"/>
        <v/>
      </c>
      <c r="O34" s="50" t="str">
        <f t="shared" si="19"/>
        <v/>
      </c>
      <c r="P34" s="50" t="str">
        <f t="shared" si="19"/>
        <v/>
      </c>
      <c r="Q34" s="50" t="str">
        <f t="shared" si="19"/>
        <v/>
      </c>
      <c r="R34" s="50" t="str">
        <f t="shared" si="19"/>
        <v/>
      </c>
      <c r="S34" s="61" t="str">
        <f t="shared" si="19"/>
        <v/>
      </c>
    </row>
  </sheetData>
  <sheetProtection algorithmName="SHA-512" hashValue="xIg1u3ijRBsPxGQccVATRYvFBv09Hhnnm1GigW+xT9N25LCiAIZgsB8+kcsJo6Sk29UuHWF4g1GESwx/SMwRfw==" saltValue="S0WbRl8vEpelKYrnebCws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10</vt:i4>
      </vt:variant>
    </vt:vector>
  </HeadingPairs>
  <TitlesOfParts>
    <vt:vector size="13" baseType="lpstr">
      <vt:lpstr>Instructions</vt:lpstr>
      <vt:lpstr>Data Entry Sheet</vt:lpstr>
      <vt:lpstr>Core Indicator Data Tables</vt:lpstr>
      <vt:lpstr>Participation by Gender</vt:lpstr>
      <vt:lpstr>Concentrators by Gender</vt:lpstr>
      <vt:lpstr>Chart 1S1 </vt:lpstr>
      <vt:lpstr>Chart 1S2</vt:lpstr>
      <vt:lpstr>Chart 2S1</vt:lpstr>
      <vt:lpstr>Chart 3S1</vt:lpstr>
      <vt:lpstr>Chart 4S1</vt:lpstr>
      <vt:lpstr>Chart 5S1</vt:lpstr>
      <vt:lpstr>Chart 6S1</vt:lpstr>
      <vt:lpstr>Chart 6S2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Bjorn Wolter</dc:creator>
  <cp:lastModifiedBy>Windows User</cp:lastModifiedBy>
  <cp:lastPrinted>2017-12-05T19:31:40Z</cp:lastPrinted>
  <dcterms:created xsi:type="dcterms:W3CDTF">2014-01-14T22:21:49Z</dcterms:created>
  <dcterms:modified xsi:type="dcterms:W3CDTF">2019-12-10T00:37:37Z</dcterms:modified>
</cp:coreProperties>
</file>